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pf\OneDrive - Vysoká škola ekonomická v Praze\Škola\Excel\Ukoly\"/>
    </mc:Choice>
  </mc:AlternateContent>
  <xr:revisionPtr revIDLastSave="0" documentId="13_ncr:1_{BB960B1B-9311-4474-A2CB-E524A57C4FBD}" xr6:coauthVersionLast="45" xr6:coauthVersionMax="45" xr10:uidLastSave="{00000000-0000-0000-0000-000000000000}"/>
  <bookViews>
    <workbookView xWindow="-120" yWindow="-120" windowWidth="29040" windowHeight="15840" xr2:uid="{8A754E8A-55C3-4526-9062-3E22AD679DCA}"/>
  </bookViews>
  <sheets>
    <sheet name="By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7" i="1" l="1"/>
  <c r="X18" i="1"/>
  <c r="X19" i="1"/>
  <c r="X20" i="1"/>
  <c r="X21" i="1"/>
  <c r="X22" i="1"/>
  <c r="X23" i="1"/>
  <c r="X24" i="1"/>
  <c r="X25" i="1"/>
  <c r="X16" i="1"/>
  <c r="W17" i="1"/>
  <c r="W18" i="1"/>
  <c r="W19" i="1"/>
  <c r="W20" i="1"/>
  <c r="W21" i="1"/>
  <c r="W22" i="1"/>
  <c r="W23" i="1"/>
  <c r="W24" i="1"/>
  <c r="W25" i="1"/>
  <c r="W16" i="1"/>
  <c r="W13" i="1"/>
  <c r="W12" i="1"/>
  <c r="W11" i="1" a="1"/>
  <c r="W11" i="1" s="1"/>
  <c r="W10" i="1"/>
  <c r="W9" i="1"/>
  <c r="W8" i="1"/>
  <c r="W7" i="1"/>
  <c r="W6" i="1"/>
  <c r="W5" i="1" l="1"/>
  <c r="W4" i="1"/>
  <c r="W2" i="1"/>
  <c r="W3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<sst xmlns="http://schemas.openxmlformats.org/spreadsheetml/2006/main" count="2501" uniqueCount="56">
  <si>
    <t>Velikost</t>
  </si>
  <si>
    <t>m2</t>
  </si>
  <si>
    <t>Podlaží</t>
  </si>
  <si>
    <t>obvod</t>
  </si>
  <si>
    <t>cena za m2</t>
  </si>
  <si>
    <t>cena tabulková</t>
  </si>
  <si>
    <t>balkon</t>
  </si>
  <si>
    <t>lodžie</t>
  </si>
  <si>
    <t>terasa</t>
  </si>
  <si>
    <t>garáž</t>
  </si>
  <si>
    <t>sklep</t>
  </si>
  <si>
    <t>výtah</t>
  </si>
  <si>
    <t>vlastnictví</t>
  </si>
  <si>
    <t>aktuální cena</t>
  </si>
  <si>
    <t>foto</t>
  </si>
  <si>
    <t>makléř</t>
  </si>
  <si>
    <t>od centra</t>
  </si>
  <si>
    <t>datum zařazení do nabídky</t>
  </si>
  <si>
    <t>3+kk</t>
  </si>
  <si>
    <t>Ano</t>
  </si>
  <si>
    <t/>
  </si>
  <si>
    <t>ST</t>
  </si>
  <si>
    <t>Buchtová</t>
  </si>
  <si>
    <t>4+kk</t>
  </si>
  <si>
    <t>OV</t>
  </si>
  <si>
    <t>Kolařík</t>
  </si>
  <si>
    <t>2+kk</t>
  </si>
  <si>
    <t>M</t>
  </si>
  <si>
    <t>2+1</t>
  </si>
  <si>
    <t>Pecka</t>
  </si>
  <si>
    <t>3+1</t>
  </si>
  <si>
    <t>1+0</t>
  </si>
  <si>
    <t>DR</t>
  </si>
  <si>
    <t>1+kk</t>
  </si>
  <si>
    <t>4+1</t>
  </si>
  <si>
    <t>5+1</t>
  </si>
  <si>
    <t>Matějka</t>
  </si>
  <si>
    <t>1+1</t>
  </si>
  <si>
    <t>Pr. cena</t>
  </si>
  <si>
    <t>Koeficient</t>
  </si>
  <si>
    <t>Max. sleva</t>
  </si>
  <si>
    <t>Hodnoty</t>
  </si>
  <si>
    <t>Parametry</t>
  </si>
  <si>
    <t>Prům. m2, 3+1, P5</t>
  </si>
  <si>
    <t>&lt; 3 km od centra</t>
  </si>
  <si>
    <t>souhrn cen na P1</t>
  </si>
  <si>
    <t>navýš. Prodejní ceny</t>
  </si>
  <si>
    <t>Kolařík na P5</t>
  </si>
  <si>
    <t>Vzdálenost 3-5 km</t>
  </si>
  <si>
    <t>Byty s balk. a gar.</t>
  </si>
  <si>
    <t>Makléř nejdr. Byt</t>
  </si>
  <si>
    <t>Nejdrazší byt - m2</t>
  </si>
  <si>
    <t>% bytů s foto</t>
  </si>
  <si>
    <t>Datum zařaz. nejdr. bytu</t>
  </si>
  <si>
    <t>Doba bytů v nabídce</t>
  </si>
  <si>
    <r>
      <t>Průměr m</t>
    </r>
    <r>
      <rPr>
        <b/>
        <vertAlign val="superscript"/>
        <sz val="11"/>
        <color theme="0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</si>
</sst>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&quot; %&quot;"/>
    <numFmt numFmtId="165" formatCode="_-* #,##0.00\ [$Kč-405]_-;\-* #,##0.00\ [$Kč-405]_-;_-* &quot;-&quot;??\ [$Kč-405]_-;_-@_-"/>
    <numFmt numFmtId="166" formatCode="0.0&quot; m2&quot;"/>
    <numFmt numFmtId="167" formatCode="##,,&quot; mil. Kč&quot;"/>
    <numFmt numFmtId="168" formatCode="#,##0.00\ &quot;Kč&quot;"/>
    <numFmt numFmtId="169" formatCode="0&quot; bytů&quot;"/>
    <numFmt numFmtId="170" formatCode="[$-F800]dddd\,\ mmmm\ dd\,\ yyyy"/>
    <numFmt numFmtId="171" formatCode="0&quot; m2&quot;"/>
    <numFmt numFmtId="172" formatCode="0&quot; dní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Border="1"/>
    <xf numFmtId="0" fontId="2" fillId="3" borderId="2" xfId="0" applyFont="1" applyFill="1" applyBorder="1"/>
    <xf numFmtId="0" fontId="2" fillId="3" borderId="3" xfId="0" applyFont="1" applyFill="1" applyBorder="1"/>
    <xf numFmtId="14" fontId="2" fillId="3" borderId="3" xfId="0" applyNumberFormat="1" applyFont="1" applyFill="1" applyBorder="1"/>
    <xf numFmtId="164" fontId="2" fillId="3" borderId="4" xfId="0" applyNumberFormat="1" applyFont="1" applyFill="1" applyBorder="1"/>
    <xf numFmtId="0" fontId="0" fillId="0" borderId="1" xfId="0" applyBorder="1"/>
    <xf numFmtId="165" fontId="0" fillId="0" borderId="1" xfId="0" applyNumberFormat="1" applyBorder="1"/>
    <xf numFmtId="168" fontId="0" fillId="0" borderId="1" xfId="0" applyNumberFormat="1" applyBorder="1"/>
    <xf numFmtId="14" fontId="0" fillId="0" borderId="1" xfId="0" applyNumberForma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3" borderId="5" xfId="0" applyFont="1" applyFill="1" applyBorder="1"/>
    <xf numFmtId="0" fontId="2" fillId="3" borderId="4" xfId="0" applyFont="1" applyFill="1" applyBorder="1"/>
    <xf numFmtId="16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/>
    </xf>
    <xf numFmtId="170" fontId="3" fillId="2" borderId="1" xfId="0" applyNumberFormat="1" applyFont="1" applyFill="1" applyBorder="1" applyAlignment="1">
      <alignment horizontal="center" vertical="center"/>
    </xf>
    <xf numFmtId="171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/>
    <xf numFmtId="0" fontId="3" fillId="0" borderId="1" xfId="0" applyFont="1" applyBorder="1"/>
    <xf numFmtId="0" fontId="3" fillId="0" borderId="1" xfId="0" applyFont="1" applyFill="1" applyBorder="1"/>
  </cellXfs>
  <cellStyles count="2">
    <cellStyle name="Normální" xfId="0" builtinId="0"/>
    <cellStyle name="Procenta" xfId="1" builtinId="5"/>
  </cellStyles>
  <dxfs count="1"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1C9D-B978-4A66-B63E-F42E5EFAB1D3}">
  <dimension ref="A1:Z263"/>
  <sheetViews>
    <sheetView showGridLines="0" tabSelected="1" topLeftCell="O1" zoomScale="85" zoomScaleNormal="85" workbookViewId="0">
      <pane ySplit="1" topLeftCell="A2" activePane="bottomLeft" state="frozen"/>
      <selection pane="bottomLeft" activeCell="Z30" sqref="Z30"/>
    </sheetView>
  </sheetViews>
  <sheetFormatPr defaultRowHeight="15" x14ac:dyDescent="0.25"/>
  <cols>
    <col min="1" max="1" width="8.28515625" bestFit="1" customWidth="1"/>
    <col min="2" max="2" width="4" bestFit="1" customWidth="1"/>
    <col min="3" max="3" width="7.28515625" bestFit="1" customWidth="1"/>
    <col min="4" max="4" width="6.5703125" bestFit="1" customWidth="1"/>
    <col min="5" max="5" width="14.28515625" bestFit="1" customWidth="1"/>
    <col min="6" max="6" width="15.5703125" bestFit="1" customWidth="1"/>
    <col min="7" max="7" width="7" bestFit="1" customWidth="1"/>
    <col min="8" max="9" width="6.42578125" bestFit="1" customWidth="1"/>
    <col min="10" max="10" width="5.5703125" bestFit="1" customWidth="1"/>
    <col min="11" max="11" width="5.7109375" bestFit="1" customWidth="1"/>
    <col min="12" max="12" width="5.85546875" bestFit="1" customWidth="1"/>
    <col min="13" max="13" width="9.85546875" bestFit="1" customWidth="1"/>
    <col min="14" max="14" width="16.42578125" bestFit="1" customWidth="1"/>
    <col min="15" max="15" width="4.7109375" bestFit="1" customWidth="1"/>
    <col min="17" max="17" width="9.28515625" bestFit="1" customWidth="1"/>
    <col min="18" max="18" width="24.7109375" style="1" bestFit="1" customWidth="1"/>
    <col min="19" max="19" width="11.140625" bestFit="1" customWidth="1"/>
    <col min="20" max="20" width="10.28515625" style="2" bestFit="1" customWidth="1"/>
    <col min="22" max="22" width="22.85546875" customWidth="1"/>
    <col min="23" max="23" width="19.5703125" customWidth="1"/>
    <col min="24" max="24" width="16.5703125" bestFit="1" customWidth="1"/>
  </cols>
  <sheetData>
    <row r="1" spans="1:26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5" t="s">
        <v>39</v>
      </c>
      <c r="T1" s="7" t="s">
        <v>40</v>
      </c>
      <c r="V1" s="14" t="s">
        <v>42</v>
      </c>
      <c r="W1" s="15" t="s">
        <v>41</v>
      </c>
    </row>
    <row r="2" spans="1:26" x14ac:dyDescent="0.25">
      <c r="A2" s="8" t="s">
        <v>18</v>
      </c>
      <c r="B2" s="8">
        <v>64</v>
      </c>
      <c r="C2" s="8">
        <v>0</v>
      </c>
      <c r="D2" s="8">
        <v>4</v>
      </c>
      <c r="E2" s="9">
        <v>91000</v>
      </c>
      <c r="F2" s="10">
        <v>5824000</v>
      </c>
      <c r="G2" s="8" t="s">
        <v>19</v>
      </c>
      <c r="H2" s="8" t="s">
        <v>20</v>
      </c>
      <c r="I2" s="8" t="s">
        <v>19</v>
      </c>
      <c r="J2" s="8" t="s">
        <v>20</v>
      </c>
      <c r="K2" s="8" t="s">
        <v>20</v>
      </c>
      <c r="L2" s="8" t="s">
        <v>20</v>
      </c>
      <c r="M2" s="8" t="s">
        <v>21</v>
      </c>
      <c r="N2" s="9">
        <v>6698000</v>
      </c>
      <c r="O2" s="8" t="s">
        <v>19</v>
      </c>
      <c r="P2" s="8" t="s">
        <v>22</v>
      </c>
      <c r="Q2" s="8">
        <v>10.81</v>
      </c>
      <c r="R2" s="11">
        <v>43649</v>
      </c>
      <c r="S2" s="12">
        <f>VLOOKUP(D2,$Y$2:$Z$11,2,0)</f>
        <v>6</v>
      </c>
      <c r="T2" s="13">
        <f>IF(B2&lt;=50,3,IF(B2&gt;100,5,4))</f>
        <v>4</v>
      </c>
      <c r="V2" s="8" t="s">
        <v>43</v>
      </c>
      <c r="W2" s="16">
        <f>AVERAGEIFS(B2:B263,$A$2:$A$263,"3+kk",$D$2:$D$263,5)</f>
        <v>47.666666666666664</v>
      </c>
      <c r="Y2" s="8">
        <v>1</v>
      </c>
      <c r="Z2" s="8">
        <v>9</v>
      </c>
    </row>
    <row r="3" spans="1:26" x14ac:dyDescent="0.25">
      <c r="A3" s="8" t="s">
        <v>23</v>
      </c>
      <c r="B3" s="8">
        <v>79</v>
      </c>
      <c r="C3" s="8">
        <v>2</v>
      </c>
      <c r="D3" s="8">
        <v>8</v>
      </c>
      <c r="E3" s="9">
        <v>85000</v>
      </c>
      <c r="F3" s="10">
        <v>6715000</v>
      </c>
      <c r="G3" s="8" t="s">
        <v>20</v>
      </c>
      <c r="H3" s="8" t="s">
        <v>20</v>
      </c>
      <c r="I3" s="8" t="s">
        <v>20</v>
      </c>
      <c r="J3" s="8" t="s">
        <v>20</v>
      </c>
      <c r="K3" s="8" t="s">
        <v>19</v>
      </c>
      <c r="L3" s="8" t="s">
        <v>19</v>
      </c>
      <c r="M3" s="8" t="s">
        <v>24</v>
      </c>
      <c r="N3" s="9">
        <v>7722000</v>
      </c>
      <c r="O3" s="8" t="s">
        <v>19</v>
      </c>
      <c r="P3" s="8" t="s">
        <v>25</v>
      </c>
      <c r="Q3" s="8">
        <v>6.07</v>
      </c>
      <c r="R3" s="11">
        <v>43397</v>
      </c>
      <c r="S3" s="12">
        <f t="shared" ref="S3:S66" si="0">VLOOKUP(D3,$Y$2:$Z$11,2,0)</f>
        <v>4</v>
      </c>
      <c r="T3" s="13">
        <f t="shared" ref="T3:T66" si="1">IF(B3&lt;=50,3,IF(B3&gt;100,5,4))</f>
        <v>4</v>
      </c>
      <c r="V3" s="8" t="s">
        <v>44</v>
      </c>
      <c r="W3" s="17">
        <f>COUNTIF(Byty!Q2:Q263,"&lt;3")</f>
        <v>31</v>
      </c>
      <c r="Y3" s="8">
        <v>2</v>
      </c>
      <c r="Z3" s="8">
        <v>7</v>
      </c>
    </row>
    <row r="4" spans="1:26" x14ac:dyDescent="0.25">
      <c r="A4" s="8" t="s">
        <v>26</v>
      </c>
      <c r="B4" s="8">
        <v>68</v>
      </c>
      <c r="C4" s="8">
        <v>5</v>
      </c>
      <c r="D4" s="8">
        <v>6</v>
      </c>
      <c r="E4" s="9">
        <v>117000</v>
      </c>
      <c r="F4" s="10">
        <v>7956000</v>
      </c>
      <c r="G4" s="8"/>
      <c r="H4" s="8"/>
      <c r="I4" s="8"/>
      <c r="J4" s="8"/>
      <c r="K4" s="8" t="s">
        <v>20</v>
      </c>
      <c r="L4" s="8" t="s">
        <v>19</v>
      </c>
      <c r="M4" s="8" t="s">
        <v>27</v>
      </c>
      <c r="N4" s="9">
        <v>9149000</v>
      </c>
      <c r="O4" s="8" t="s">
        <v>19</v>
      </c>
      <c r="P4" s="8" t="s">
        <v>25</v>
      </c>
      <c r="Q4" s="8">
        <v>8.3000000000000007</v>
      </c>
      <c r="R4" s="11">
        <v>43718</v>
      </c>
      <c r="S4" s="12">
        <f t="shared" si="0"/>
        <v>5</v>
      </c>
      <c r="T4" s="13">
        <f t="shared" si="1"/>
        <v>4</v>
      </c>
      <c r="V4" s="8" t="s">
        <v>45</v>
      </c>
      <c r="W4" s="18">
        <f>SUMIF(D2:D263,1,N2:N263)</f>
        <v>164936000</v>
      </c>
      <c r="Y4" s="8">
        <v>3</v>
      </c>
      <c r="Z4" s="8">
        <v>6</v>
      </c>
    </row>
    <row r="5" spans="1:26" x14ac:dyDescent="0.25">
      <c r="A5" s="8" t="s">
        <v>28</v>
      </c>
      <c r="B5" s="8">
        <v>50</v>
      </c>
      <c r="C5" s="8">
        <v>7</v>
      </c>
      <c r="D5" s="8">
        <v>1</v>
      </c>
      <c r="E5" s="9">
        <v>180000</v>
      </c>
      <c r="F5" s="10">
        <v>9000000</v>
      </c>
      <c r="G5" s="8" t="s">
        <v>20</v>
      </c>
      <c r="H5" s="8" t="s">
        <v>20</v>
      </c>
      <c r="I5" s="8" t="s">
        <v>20</v>
      </c>
      <c r="J5" s="8" t="s">
        <v>20</v>
      </c>
      <c r="K5" s="8" t="s">
        <v>19</v>
      </c>
      <c r="L5" s="8" t="s">
        <v>19</v>
      </c>
      <c r="M5" s="8" t="s">
        <v>27</v>
      </c>
      <c r="N5" s="9">
        <v>10350000</v>
      </c>
      <c r="O5" s="8" t="s">
        <v>19</v>
      </c>
      <c r="P5" s="8" t="s">
        <v>25</v>
      </c>
      <c r="Q5" s="8">
        <v>1.38</v>
      </c>
      <c r="R5" s="11">
        <v>43523</v>
      </c>
      <c r="S5" s="12">
        <f t="shared" si="0"/>
        <v>9</v>
      </c>
      <c r="T5" s="13">
        <f t="shared" si="1"/>
        <v>3</v>
      </c>
      <c r="V5" s="8" t="s">
        <v>46</v>
      </c>
      <c r="W5" s="19">
        <f>(AVERAGE($N$2:$N$263)-AVERAGE($F$2:$F$263))/AVERAGE($F$2:$F$263)</f>
        <v>0.15000620822312216</v>
      </c>
      <c r="Y5" s="8">
        <v>4</v>
      </c>
      <c r="Z5" s="8">
        <v>6</v>
      </c>
    </row>
    <row r="6" spans="1:26" x14ac:dyDescent="0.25">
      <c r="A6" s="8" t="s">
        <v>23</v>
      </c>
      <c r="B6" s="8">
        <v>83</v>
      </c>
      <c r="C6" s="8">
        <v>10</v>
      </c>
      <c r="D6" s="8">
        <v>4</v>
      </c>
      <c r="E6" s="9">
        <v>52000</v>
      </c>
      <c r="F6" s="10">
        <v>4316000</v>
      </c>
      <c r="G6" s="8" t="s">
        <v>20</v>
      </c>
      <c r="H6" s="8" t="s">
        <v>20</v>
      </c>
      <c r="I6" s="8" t="s">
        <v>20</v>
      </c>
      <c r="J6" s="8" t="s">
        <v>19</v>
      </c>
      <c r="K6" s="8" t="s">
        <v>19</v>
      </c>
      <c r="L6" s="8" t="s">
        <v>19</v>
      </c>
      <c r="M6" s="8" t="s">
        <v>24</v>
      </c>
      <c r="N6" s="9">
        <v>4963000</v>
      </c>
      <c r="O6" s="8" t="s">
        <v>20</v>
      </c>
      <c r="P6" s="8" t="s">
        <v>25</v>
      </c>
      <c r="Q6" s="8">
        <v>5.01</v>
      </c>
      <c r="R6" s="11">
        <v>43565</v>
      </c>
      <c r="S6" s="12">
        <f t="shared" si="0"/>
        <v>6</v>
      </c>
      <c r="T6" s="13">
        <f t="shared" si="1"/>
        <v>4</v>
      </c>
      <c r="V6" s="8" t="s">
        <v>47</v>
      </c>
      <c r="W6" s="20">
        <f>COUNTIFS($D$2:$D$263,5,$P$2:$P$263,"Kolařík")</f>
        <v>22</v>
      </c>
      <c r="Y6" s="8">
        <v>5</v>
      </c>
      <c r="Z6" s="8">
        <v>6</v>
      </c>
    </row>
    <row r="7" spans="1:26" x14ac:dyDescent="0.25">
      <c r="A7" s="8" t="s">
        <v>23</v>
      </c>
      <c r="B7" s="8">
        <v>63</v>
      </c>
      <c r="C7" s="8">
        <v>10</v>
      </c>
      <c r="D7" s="8">
        <v>6</v>
      </c>
      <c r="E7" s="9">
        <v>90000</v>
      </c>
      <c r="F7" s="10">
        <v>5670000</v>
      </c>
      <c r="G7" s="8" t="s">
        <v>20</v>
      </c>
      <c r="H7" s="8" t="s">
        <v>20</v>
      </c>
      <c r="I7" s="8" t="s">
        <v>20</v>
      </c>
      <c r="J7" s="8" t="s">
        <v>20</v>
      </c>
      <c r="K7" s="8" t="s">
        <v>20</v>
      </c>
      <c r="L7" s="8" t="s">
        <v>19</v>
      </c>
      <c r="M7" s="8" t="s">
        <v>27</v>
      </c>
      <c r="N7" s="9">
        <v>6521000</v>
      </c>
      <c r="O7" s="8" t="s">
        <v>19</v>
      </c>
      <c r="P7" s="8" t="s">
        <v>29</v>
      </c>
      <c r="Q7" s="8">
        <v>5.0999999999999996</v>
      </c>
      <c r="R7" s="11">
        <v>43728</v>
      </c>
      <c r="S7" s="12">
        <f t="shared" si="0"/>
        <v>5</v>
      </c>
      <c r="T7" s="13">
        <f t="shared" si="1"/>
        <v>4</v>
      </c>
      <c r="V7" s="8" t="s">
        <v>48</v>
      </c>
      <c r="W7" s="20">
        <f>COUNTIFS($Q$2:$Q$263,"&lt;=5",$Q$2:$Q$263,"&gt;=3")</f>
        <v>25</v>
      </c>
      <c r="Y7" s="8">
        <v>6</v>
      </c>
      <c r="Z7" s="8">
        <v>5</v>
      </c>
    </row>
    <row r="8" spans="1:26" x14ac:dyDescent="0.25">
      <c r="A8" s="8" t="s">
        <v>30</v>
      </c>
      <c r="B8" s="8">
        <v>81</v>
      </c>
      <c r="C8" s="8">
        <v>7</v>
      </c>
      <c r="D8" s="8">
        <v>6</v>
      </c>
      <c r="E8" s="9">
        <v>63000</v>
      </c>
      <c r="F8" s="10">
        <v>5103000</v>
      </c>
      <c r="G8" s="8" t="s">
        <v>19</v>
      </c>
      <c r="H8" s="8"/>
      <c r="I8" s="8"/>
      <c r="J8" s="8"/>
      <c r="K8" s="8" t="s">
        <v>19</v>
      </c>
      <c r="L8" s="8" t="s">
        <v>19</v>
      </c>
      <c r="M8" s="8" t="s">
        <v>24</v>
      </c>
      <c r="N8" s="9">
        <v>5868000</v>
      </c>
      <c r="O8" s="8" t="s">
        <v>20</v>
      </c>
      <c r="P8" s="8" t="s">
        <v>22</v>
      </c>
      <c r="Q8" s="8">
        <v>10.71</v>
      </c>
      <c r="R8" s="11">
        <v>43357</v>
      </c>
      <c r="S8" s="12">
        <f t="shared" si="0"/>
        <v>5</v>
      </c>
      <c r="T8" s="13">
        <f t="shared" si="1"/>
        <v>4</v>
      </c>
      <c r="V8" s="8" t="s">
        <v>49</v>
      </c>
      <c r="W8" s="20">
        <f>COUNTIFS($G$2:$G$263,"Ano",J2:J263,"Ano")</f>
        <v>23</v>
      </c>
      <c r="Y8" s="8">
        <v>7</v>
      </c>
      <c r="Z8" s="8">
        <v>5</v>
      </c>
    </row>
    <row r="9" spans="1:26" x14ac:dyDescent="0.25">
      <c r="A9" s="8" t="s">
        <v>18</v>
      </c>
      <c r="B9" s="8">
        <v>69</v>
      </c>
      <c r="C9" s="8">
        <v>7</v>
      </c>
      <c r="D9" s="8">
        <v>7</v>
      </c>
      <c r="E9" s="9">
        <v>108000</v>
      </c>
      <c r="F9" s="10">
        <v>7452000</v>
      </c>
      <c r="G9" s="8" t="s">
        <v>19</v>
      </c>
      <c r="H9" s="8" t="s">
        <v>20</v>
      </c>
      <c r="I9" s="8" t="s">
        <v>20</v>
      </c>
      <c r="J9" s="8" t="s">
        <v>20</v>
      </c>
      <c r="K9" s="8" t="s">
        <v>19</v>
      </c>
      <c r="L9" s="8" t="s">
        <v>19</v>
      </c>
      <c r="M9" s="8" t="s">
        <v>24</v>
      </c>
      <c r="N9" s="9">
        <v>8570000</v>
      </c>
      <c r="O9" s="8" t="s">
        <v>19</v>
      </c>
      <c r="P9" s="8" t="s">
        <v>25</v>
      </c>
      <c r="Q9" s="8">
        <v>4.78</v>
      </c>
      <c r="R9" s="11">
        <v>43510</v>
      </c>
      <c r="S9" s="12">
        <f t="shared" si="0"/>
        <v>5</v>
      </c>
      <c r="T9" s="13">
        <f t="shared" si="1"/>
        <v>4</v>
      </c>
      <c r="V9" s="8" t="s">
        <v>50</v>
      </c>
      <c r="W9" s="17" t="str">
        <f>VLOOKUP(MAX(N2:N263),$N$2:$P$263,3,0)</f>
        <v>Kolařík</v>
      </c>
      <c r="Y9" s="8">
        <v>8</v>
      </c>
      <c r="Z9" s="8">
        <v>4</v>
      </c>
    </row>
    <row r="10" spans="1:26" x14ac:dyDescent="0.25">
      <c r="A10" s="8" t="s">
        <v>31</v>
      </c>
      <c r="B10" s="8">
        <v>38</v>
      </c>
      <c r="C10" s="8">
        <v>1</v>
      </c>
      <c r="D10" s="8">
        <v>6</v>
      </c>
      <c r="E10" s="9">
        <v>81000</v>
      </c>
      <c r="F10" s="10">
        <v>3078000</v>
      </c>
      <c r="G10" s="8" t="s">
        <v>20</v>
      </c>
      <c r="H10" s="8" t="s">
        <v>20</v>
      </c>
      <c r="I10" s="8" t="s">
        <v>20</v>
      </c>
      <c r="J10" s="8" t="s">
        <v>20</v>
      </c>
      <c r="K10" s="8" t="s">
        <v>20</v>
      </c>
      <c r="L10" s="8" t="s">
        <v>19</v>
      </c>
      <c r="M10" s="8" t="s">
        <v>32</v>
      </c>
      <c r="N10" s="9">
        <v>3540000</v>
      </c>
      <c r="O10" s="8" t="s">
        <v>19</v>
      </c>
      <c r="P10" s="8" t="s">
        <v>25</v>
      </c>
      <c r="Q10" s="8">
        <v>10.74</v>
      </c>
      <c r="R10" s="11">
        <v>43704</v>
      </c>
      <c r="S10" s="12">
        <f t="shared" si="0"/>
        <v>5</v>
      </c>
      <c r="T10" s="13">
        <f t="shared" si="1"/>
        <v>3</v>
      </c>
      <c r="V10" s="8" t="s">
        <v>53</v>
      </c>
      <c r="W10" s="21">
        <f>VLOOKUP(MAX(N2:N263),$N:$R,5,0)</f>
        <v>43590</v>
      </c>
      <c r="Y10" s="8">
        <v>9</v>
      </c>
      <c r="Z10" s="8">
        <v>4</v>
      </c>
    </row>
    <row r="11" spans="1:26" x14ac:dyDescent="0.25">
      <c r="A11" s="8" t="s">
        <v>26</v>
      </c>
      <c r="B11" s="8">
        <v>66</v>
      </c>
      <c r="C11" s="8">
        <v>7</v>
      </c>
      <c r="D11" s="8">
        <v>6</v>
      </c>
      <c r="E11" s="9">
        <v>63000</v>
      </c>
      <c r="F11" s="10">
        <v>4158000</v>
      </c>
      <c r="G11" s="8"/>
      <c r="H11" s="8" t="s">
        <v>19</v>
      </c>
      <c r="I11" s="8"/>
      <c r="J11" s="8"/>
      <c r="K11" s="8" t="s">
        <v>19</v>
      </c>
      <c r="L11" s="8" t="s">
        <v>19</v>
      </c>
      <c r="M11" s="8" t="s">
        <v>32</v>
      </c>
      <c r="N11" s="9">
        <v>4782000</v>
      </c>
      <c r="O11" s="8" t="s">
        <v>19</v>
      </c>
      <c r="P11" s="8" t="s">
        <v>22</v>
      </c>
      <c r="Q11" s="8">
        <v>9.9700000000000006</v>
      </c>
      <c r="R11" s="11">
        <v>43528</v>
      </c>
      <c r="S11" s="12">
        <f t="shared" si="0"/>
        <v>5</v>
      </c>
      <c r="T11" s="13">
        <f t="shared" si="1"/>
        <v>4</v>
      </c>
      <c r="V11" s="8" t="s">
        <v>51</v>
      </c>
      <c r="W11" s="22" cm="1">
        <f t="array" ref="W11">INDEX($B$2:$B$263,MATCH(MAX($N$2:$N$263),$N$2:$N$263,0),0)</f>
        <v>129</v>
      </c>
      <c r="Y11" s="8">
        <v>10</v>
      </c>
      <c r="Z11" s="8">
        <v>4</v>
      </c>
    </row>
    <row r="12" spans="1:26" x14ac:dyDescent="0.25">
      <c r="A12" s="8" t="s">
        <v>33</v>
      </c>
      <c r="B12" s="8">
        <v>32</v>
      </c>
      <c r="C12" s="8">
        <v>9</v>
      </c>
      <c r="D12" s="8">
        <v>6</v>
      </c>
      <c r="E12" s="9">
        <v>81000</v>
      </c>
      <c r="F12" s="10">
        <v>2592000</v>
      </c>
      <c r="G12" s="8" t="s">
        <v>20</v>
      </c>
      <c r="H12" s="8" t="s">
        <v>20</v>
      </c>
      <c r="I12" s="8" t="s">
        <v>20</v>
      </c>
      <c r="J12" s="8" t="s">
        <v>20</v>
      </c>
      <c r="K12" s="8" t="s">
        <v>19</v>
      </c>
      <c r="L12" s="8" t="s">
        <v>19</v>
      </c>
      <c r="M12" s="8" t="s">
        <v>27</v>
      </c>
      <c r="N12" s="9">
        <v>2981000</v>
      </c>
      <c r="O12" s="8" t="s">
        <v>20</v>
      </c>
      <c r="P12" s="8" t="s">
        <v>29</v>
      </c>
      <c r="Q12" s="8">
        <v>12.7</v>
      </c>
      <c r="R12" s="11">
        <v>43314</v>
      </c>
      <c r="S12" s="12">
        <f t="shared" si="0"/>
        <v>5</v>
      </c>
      <c r="T12" s="13">
        <f t="shared" si="1"/>
        <v>3</v>
      </c>
      <c r="V12" s="8" t="s">
        <v>52</v>
      </c>
      <c r="W12" s="19">
        <f>COUNTIF($O:$O,"Ano")/COUNTA($O:$O)</f>
        <v>0.58935361216730042</v>
      </c>
    </row>
    <row r="13" spans="1:26" x14ac:dyDescent="0.25">
      <c r="A13" s="8" t="s">
        <v>28</v>
      </c>
      <c r="B13" s="8">
        <v>65</v>
      </c>
      <c r="C13" s="8">
        <v>6</v>
      </c>
      <c r="D13" s="8">
        <v>5</v>
      </c>
      <c r="E13" s="9">
        <v>74700</v>
      </c>
      <c r="F13" s="10">
        <v>4855500</v>
      </c>
      <c r="G13" s="8" t="s">
        <v>20</v>
      </c>
      <c r="H13" s="8" t="s">
        <v>20</v>
      </c>
      <c r="I13" s="8" t="s">
        <v>20</v>
      </c>
      <c r="J13" s="8" t="s">
        <v>20</v>
      </c>
      <c r="K13" s="8" t="s">
        <v>20</v>
      </c>
      <c r="L13" s="8" t="s">
        <v>19</v>
      </c>
      <c r="M13" s="8" t="s">
        <v>21</v>
      </c>
      <c r="N13" s="9">
        <v>5584000</v>
      </c>
      <c r="O13" s="8" t="s">
        <v>20</v>
      </c>
      <c r="P13" s="8" t="s">
        <v>25</v>
      </c>
      <c r="Q13" s="8">
        <v>11.95</v>
      </c>
      <c r="R13" s="11">
        <v>43661</v>
      </c>
      <c r="S13" s="12">
        <f t="shared" si="0"/>
        <v>6</v>
      </c>
      <c r="T13" s="13">
        <f t="shared" si="1"/>
        <v>4</v>
      </c>
      <c r="V13" s="8" t="s">
        <v>54</v>
      </c>
      <c r="W13" s="23">
        <f ca="1">TODAY()-AVERAGE(R2:R263)</f>
        <v>302.49236641221069</v>
      </c>
    </row>
    <row r="14" spans="1:26" ht="15.75" thickBot="1" x14ac:dyDescent="0.3">
      <c r="A14" s="8" t="s">
        <v>30</v>
      </c>
      <c r="B14" s="8">
        <v>63</v>
      </c>
      <c r="C14" s="8">
        <v>3</v>
      </c>
      <c r="D14" s="8">
        <v>5</v>
      </c>
      <c r="E14" s="9">
        <v>124500</v>
      </c>
      <c r="F14" s="10">
        <v>7843500</v>
      </c>
      <c r="G14" s="8" t="s">
        <v>20</v>
      </c>
      <c r="H14" s="8" t="s">
        <v>19</v>
      </c>
      <c r="I14" s="8" t="s">
        <v>20</v>
      </c>
      <c r="J14" s="8" t="s">
        <v>20</v>
      </c>
      <c r="K14" s="8" t="s">
        <v>19</v>
      </c>
      <c r="L14" s="8" t="s">
        <v>20</v>
      </c>
      <c r="M14" s="8" t="s">
        <v>24</v>
      </c>
      <c r="N14" s="9">
        <v>9020000</v>
      </c>
      <c r="O14" s="8" t="s">
        <v>19</v>
      </c>
      <c r="P14" s="8" t="s">
        <v>29</v>
      </c>
      <c r="Q14" s="8">
        <v>12.92</v>
      </c>
      <c r="R14" s="11">
        <v>43599</v>
      </c>
      <c r="S14" s="12">
        <f t="shared" si="0"/>
        <v>6</v>
      </c>
      <c r="T14" s="13">
        <f t="shared" si="1"/>
        <v>4</v>
      </c>
    </row>
    <row r="15" spans="1:26" ht="17.25" x14ac:dyDescent="0.25">
      <c r="A15" s="8" t="s">
        <v>26</v>
      </c>
      <c r="B15" s="8">
        <v>43</v>
      </c>
      <c r="C15" s="8">
        <v>6</v>
      </c>
      <c r="D15" s="8">
        <v>4</v>
      </c>
      <c r="E15" s="9">
        <v>65000</v>
      </c>
      <c r="F15" s="10">
        <v>2795000</v>
      </c>
      <c r="G15" s="8" t="s">
        <v>19</v>
      </c>
      <c r="H15" s="8" t="s">
        <v>19</v>
      </c>
      <c r="I15" s="8" t="s">
        <v>20</v>
      </c>
      <c r="J15" s="8" t="s">
        <v>20</v>
      </c>
      <c r="K15" s="8" t="s">
        <v>20</v>
      </c>
      <c r="L15" s="8" t="s">
        <v>19</v>
      </c>
      <c r="M15" s="8" t="s">
        <v>24</v>
      </c>
      <c r="N15" s="9">
        <v>3214000</v>
      </c>
      <c r="O15" s="8" t="s">
        <v>20</v>
      </c>
      <c r="P15" s="8" t="s">
        <v>29</v>
      </c>
      <c r="Q15" s="8">
        <v>6.07</v>
      </c>
      <c r="R15" s="11">
        <v>43397</v>
      </c>
      <c r="S15" s="12">
        <f t="shared" si="0"/>
        <v>6</v>
      </c>
      <c r="T15" s="13">
        <f t="shared" si="1"/>
        <v>3</v>
      </c>
      <c r="V15" s="14" t="s">
        <v>0</v>
      </c>
      <c r="W15" s="14" t="s">
        <v>55</v>
      </c>
      <c r="X15" s="15" t="s">
        <v>38</v>
      </c>
    </row>
    <row r="16" spans="1:26" x14ac:dyDescent="0.25">
      <c r="A16" s="8" t="s">
        <v>28</v>
      </c>
      <c r="B16" s="8">
        <v>67</v>
      </c>
      <c r="C16" s="8">
        <v>6</v>
      </c>
      <c r="D16" s="8">
        <v>5</v>
      </c>
      <c r="E16" s="9">
        <v>66400</v>
      </c>
      <c r="F16" s="10">
        <v>4448800</v>
      </c>
      <c r="G16" s="8"/>
      <c r="H16" s="8" t="s">
        <v>19</v>
      </c>
      <c r="I16" s="8"/>
      <c r="J16" s="8"/>
      <c r="K16" s="8" t="s">
        <v>19</v>
      </c>
      <c r="L16" s="8" t="s">
        <v>19</v>
      </c>
      <c r="M16" s="8" t="s">
        <v>24</v>
      </c>
      <c r="N16" s="9">
        <v>5116000</v>
      </c>
      <c r="O16" s="8" t="s">
        <v>19</v>
      </c>
      <c r="P16" s="8" t="s">
        <v>22</v>
      </c>
      <c r="Q16" s="8">
        <v>11.16</v>
      </c>
      <c r="R16" s="11">
        <v>43282</v>
      </c>
      <c r="S16" s="12">
        <f t="shared" si="0"/>
        <v>6</v>
      </c>
      <c r="T16" s="13">
        <f t="shared" si="1"/>
        <v>4</v>
      </c>
      <c r="V16" s="25" t="s">
        <v>31</v>
      </c>
      <c r="W16" s="24">
        <f>SUMIFS($B$2:$B$263,$A$2:$A$263,V16)/COUNTIF($A$2:$A$263,V16)</f>
        <v>29.285714285714285</v>
      </c>
      <c r="X16" s="9">
        <f>SUMIFS($N$2:$N$263,$A$2:$A$263,$V16)/COUNTIF($A$2:$A$263,$V16)</f>
        <v>2921619.0476190476</v>
      </c>
    </row>
    <row r="17" spans="1:24" x14ac:dyDescent="0.25">
      <c r="A17" s="8" t="s">
        <v>34</v>
      </c>
      <c r="B17" s="8">
        <v>69</v>
      </c>
      <c r="C17" s="8">
        <v>5</v>
      </c>
      <c r="D17" s="8">
        <v>1</v>
      </c>
      <c r="E17" s="9">
        <v>132000</v>
      </c>
      <c r="F17" s="10">
        <v>9108000</v>
      </c>
      <c r="G17" s="8" t="s">
        <v>20</v>
      </c>
      <c r="H17" s="8" t="s">
        <v>20</v>
      </c>
      <c r="I17" s="8" t="s">
        <v>20</v>
      </c>
      <c r="J17" s="8" t="s">
        <v>20</v>
      </c>
      <c r="K17" s="8" t="s">
        <v>19</v>
      </c>
      <c r="L17" s="8" t="s">
        <v>19</v>
      </c>
      <c r="M17" s="8" t="s">
        <v>24</v>
      </c>
      <c r="N17" s="9">
        <v>10474000</v>
      </c>
      <c r="O17" s="8" t="s">
        <v>20</v>
      </c>
      <c r="P17" s="8" t="s">
        <v>22</v>
      </c>
      <c r="Q17" s="8">
        <v>2.99</v>
      </c>
      <c r="R17" s="11">
        <v>43487</v>
      </c>
      <c r="S17" s="12">
        <f t="shared" si="0"/>
        <v>9</v>
      </c>
      <c r="T17" s="13">
        <f t="shared" si="1"/>
        <v>4</v>
      </c>
      <c r="V17" s="25" t="s">
        <v>37</v>
      </c>
      <c r="W17" s="24">
        <f t="shared" ref="W17:W25" si="2">SUMIFS($B$2:$B$263,$A$2:$A$263,V17)/COUNTIF($A$2:$A$263,V17)</f>
        <v>30.904761904761905</v>
      </c>
      <c r="X17" s="9">
        <f t="shared" ref="X17:X25" si="3">SUMIFS($N$2:$N$263,$A$2:$A$263,$V17)/COUNTIF($A$2:$A$263,$V17)</f>
        <v>3469761.9047619049</v>
      </c>
    </row>
    <row r="18" spans="1:24" x14ac:dyDescent="0.25">
      <c r="A18" s="8" t="s">
        <v>35</v>
      </c>
      <c r="B18" s="8">
        <v>119</v>
      </c>
      <c r="C18" s="8">
        <v>0</v>
      </c>
      <c r="D18" s="8">
        <v>9</v>
      </c>
      <c r="E18" s="9">
        <v>67500</v>
      </c>
      <c r="F18" s="10">
        <v>8032500</v>
      </c>
      <c r="G18" s="8" t="s">
        <v>20</v>
      </c>
      <c r="H18" s="8" t="s">
        <v>20</v>
      </c>
      <c r="I18" s="8" t="s">
        <v>20</v>
      </c>
      <c r="J18" s="8" t="s">
        <v>19</v>
      </c>
      <c r="K18" s="8" t="s">
        <v>19</v>
      </c>
      <c r="L18" s="8" t="s">
        <v>20</v>
      </c>
      <c r="M18" s="8" t="s">
        <v>24</v>
      </c>
      <c r="N18" s="9">
        <v>9237000</v>
      </c>
      <c r="O18" s="8" t="s">
        <v>20</v>
      </c>
      <c r="P18" s="8" t="s">
        <v>25</v>
      </c>
      <c r="Q18" s="8">
        <v>11.28</v>
      </c>
      <c r="R18" s="11">
        <v>43695</v>
      </c>
      <c r="S18" s="12">
        <f t="shared" si="0"/>
        <v>4</v>
      </c>
      <c r="T18" s="13">
        <f t="shared" si="1"/>
        <v>5</v>
      </c>
      <c r="V18" s="25" t="s">
        <v>33</v>
      </c>
      <c r="W18" s="24">
        <f t="shared" si="2"/>
        <v>28.38095238095238</v>
      </c>
      <c r="X18" s="9">
        <f t="shared" si="3"/>
        <v>2756904.7619047621</v>
      </c>
    </row>
    <row r="19" spans="1:24" x14ac:dyDescent="0.25">
      <c r="A19" s="8" t="s">
        <v>26</v>
      </c>
      <c r="B19" s="8">
        <v>63</v>
      </c>
      <c r="C19" s="8">
        <v>9</v>
      </c>
      <c r="D19" s="8">
        <v>8</v>
      </c>
      <c r="E19" s="9">
        <v>93500</v>
      </c>
      <c r="F19" s="10">
        <v>5890500</v>
      </c>
      <c r="G19" s="8" t="s">
        <v>19</v>
      </c>
      <c r="H19" s="8" t="s">
        <v>20</v>
      </c>
      <c r="I19" s="8" t="s">
        <v>19</v>
      </c>
      <c r="J19" s="8" t="s">
        <v>20</v>
      </c>
      <c r="K19" s="8" t="s">
        <v>20</v>
      </c>
      <c r="L19" s="8" t="s">
        <v>19</v>
      </c>
      <c r="M19" s="8" t="s">
        <v>27</v>
      </c>
      <c r="N19" s="9">
        <v>6774000</v>
      </c>
      <c r="O19" s="8" t="s">
        <v>20</v>
      </c>
      <c r="P19" s="8" t="s">
        <v>36</v>
      </c>
      <c r="Q19" s="8">
        <v>11.8</v>
      </c>
      <c r="R19" s="11">
        <v>43563</v>
      </c>
      <c r="S19" s="12">
        <f t="shared" si="0"/>
        <v>4</v>
      </c>
      <c r="T19" s="13">
        <f t="shared" si="1"/>
        <v>4</v>
      </c>
      <c r="V19" s="25" t="s">
        <v>28</v>
      </c>
      <c r="W19" s="24">
        <f t="shared" si="2"/>
        <v>56.763157894736842</v>
      </c>
      <c r="X19" s="9">
        <f t="shared" si="3"/>
        <v>6314315.7894736845</v>
      </c>
    </row>
    <row r="20" spans="1:24" x14ac:dyDescent="0.25">
      <c r="A20" s="8" t="s">
        <v>26</v>
      </c>
      <c r="B20" s="8">
        <v>54</v>
      </c>
      <c r="C20" s="8">
        <v>4</v>
      </c>
      <c r="D20" s="8">
        <v>7</v>
      </c>
      <c r="E20" s="9">
        <v>117000</v>
      </c>
      <c r="F20" s="10">
        <v>6318000</v>
      </c>
      <c r="G20" s="8" t="s">
        <v>20</v>
      </c>
      <c r="H20" s="8" t="s">
        <v>20</v>
      </c>
      <c r="I20" s="8" t="s">
        <v>20</v>
      </c>
      <c r="J20" s="8" t="s">
        <v>20</v>
      </c>
      <c r="K20" s="8" t="s">
        <v>20</v>
      </c>
      <c r="L20" s="8" t="s">
        <v>20</v>
      </c>
      <c r="M20" s="8" t="s">
        <v>32</v>
      </c>
      <c r="N20" s="9">
        <v>7266000</v>
      </c>
      <c r="O20" s="8" t="s">
        <v>19</v>
      </c>
      <c r="P20" s="8" t="s">
        <v>25</v>
      </c>
      <c r="Q20" s="8">
        <v>5.21</v>
      </c>
      <c r="R20" s="11">
        <v>43412</v>
      </c>
      <c r="S20" s="12">
        <f t="shared" si="0"/>
        <v>5</v>
      </c>
      <c r="T20" s="13">
        <f t="shared" si="1"/>
        <v>4</v>
      </c>
      <c r="V20" s="26" t="s">
        <v>26</v>
      </c>
      <c r="W20" s="24">
        <f t="shared" si="2"/>
        <v>55.862068965517238</v>
      </c>
      <c r="X20" s="9">
        <f t="shared" si="3"/>
        <v>5984000</v>
      </c>
    </row>
    <row r="21" spans="1:24" x14ac:dyDescent="0.25">
      <c r="A21" s="8" t="s">
        <v>34</v>
      </c>
      <c r="B21" s="8">
        <v>67</v>
      </c>
      <c r="C21" s="8">
        <v>3</v>
      </c>
      <c r="D21" s="8">
        <v>5</v>
      </c>
      <c r="E21" s="9">
        <v>107900</v>
      </c>
      <c r="F21" s="10">
        <v>7229300</v>
      </c>
      <c r="G21" s="8" t="s">
        <v>20</v>
      </c>
      <c r="H21" s="8" t="s">
        <v>19</v>
      </c>
      <c r="I21" s="8" t="s">
        <v>20</v>
      </c>
      <c r="J21" s="8" t="s">
        <v>20</v>
      </c>
      <c r="K21" s="8" t="s">
        <v>20</v>
      </c>
      <c r="L21" s="8" t="s">
        <v>19</v>
      </c>
      <c r="M21" s="8" t="s">
        <v>24</v>
      </c>
      <c r="N21" s="9">
        <v>8314000</v>
      </c>
      <c r="O21" s="8" t="s">
        <v>20</v>
      </c>
      <c r="P21" s="8" t="s">
        <v>25</v>
      </c>
      <c r="Q21" s="8">
        <v>8.15</v>
      </c>
      <c r="R21" s="11">
        <v>43408</v>
      </c>
      <c r="S21" s="12">
        <f t="shared" si="0"/>
        <v>6</v>
      </c>
      <c r="T21" s="13">
        <f t="shared" si="1"/>
        <v>4</v>
      </c>
      <c r="V21" s="26" t="s">
        <v>30</v>
      </c>
      <c r="W21" s="24">
        <f t="shared" si="2"/>
        <v>69</v>
      </c>
      <c r="X21" s="9">
        <f t="shared" si="3"/>
        <v>7467200</v>
      </c>
    </row>
    <row r="22" spans="1:24" x14ac:dyDescent="0.25">
      <c r="A22" s="8" t="s">
        <v>34</v>
      </c>
      <c r="B22" s="8">
        <v>129</v>
      </c>
      <c r="C22" s="8">
        <v>7</v>
      </c>
      <c r="D22" s="8">
        <v>5</v>
      </c>
      <c r="E22" s="9">
        <v>116200</v>
      </c>
      <c r="F22" s="10">
        <v>14989800</v>
      </c>
      <c r="G22" s="8" t="s">
        <v>19</v>
      </c>
      <c r="H22" s="8"/>
      <c r="I22" s="8"/>
      <c r="J22" s="8" t="s">
        <v>19</v>
      </c>
      <c r="K22" s="8" t="s">
        <v>19</v>
      </c>
      <c r="L22" s="8" t="s">
        <v>19</v>
      </c>
      <c r="M22" s="8" t="s">
        <v>24</v>
      </c>
      <c r="N22" s="9">
        <v>17238000</v>
      </c>
      <c r="O22" s="8" t="s">
        <v>19</v>
      </c>
      <c r="P22" s="8" t="s">
        <v>25</v>
      </c>
      <c r="Q22" s="8">
        <v>5.42</v>
      </c>
      <c r="R22" s="11">
        <v>43590</v>
      </c>
      <c r="S22" s="12">
        <f t="shared" si="0"/>
        <v>6</v>
      </c>
      <c r="T22" s="13">
        <f t="shared" si="1"/>
        <v>5</v>
      </c>
      <c r="V22" s="26" t="s">
        <v>18</v>
      </c>
      <c r="W22" s="24">
        <f t="shared" si="2"/>
        <v>55.18181818181818</v>
      </c>
      <c r="X22" s="9">
        <f t="shared" si="3"/>
        <v>6346636.3636363633</v>
      </c>
    </row>
    <row r="23" spans="1:24" x14ac:dyDescent="0.25">
      <c r="A23" s="8" t="s">
        <v>34</v>
      </c>
      <c r="B23" s="8">
        <v>79</v>
      </c>
      <c r="C23" s="8">
        <v>12</v>
      </c>
      <c r="D23" s="8">
        <v>6</v>
      </c>
      <c r="E23" s="9">
        <v>63000</v>
      </c>
      <c r="F23" s="10">
        <v>4977000</v>
      </c>
      <c r="G23" s="8" t="s">
        <v>20</v>
      </c>
      <c r="H23" s="8" t="s">
        <v>20</v>
      </c>
      <c r="I23" s="8" t="s">
        <v>19</v>
      </c>
      <c r="J23" s="8" t="s">
        <v>20</v>
      </c>
      <c r="K23" s="8" t="s">
        <v>20</v>
      </c>
      <c r="L23" s="8" t="s">
        <v>19</v>
      </c>
      <c r="M23" s="8" t="s">
        <v>24</v>
      </c>
      <c r="N23" s="9">
        <v>5724000</v>
      </c>
      <c r="O23" s="8" t="s">
        <v>20</v>
      </c>
      <c r="P23" s="8" t="s">
        <v>29</v>
      </c>
      <c r="Q23" s="8">
        <v>10.88</v>
      </c>
      <c r="R23" s="11">
        <v>43615</v>
      </c>
      <c r="S23" s="12">
        <f t="shared" si="0"/>
        <v>5</v>
      </c>
      <c r="T23" s="13">
        <f t="shared" si="1"/>
        <v>4</v>
      </c>
      <c r="V23" s="26" t="s">
        <v>34</v>
      </c>
      <c r="W23" s="24">
        <f t="shared" si="2"/>
        <v>83.12</v>
      </c>
      <c r="X23" s="9">
        <f t="shared" si="3"/>
        <v>9119240</v>
      </c>
    </row>
    <row r="24" spans="1:24" x14ac:dyDescent="0.25">
      <c r="A24" s="8" t="s">
        <v>37</v>
      </c>
      <c r="B24" s="8">
        <v>25</v>
      </c>
      <c r="C24" s="8">
        <v>0</v>
      </c>
      <c r="D24" s="8">
        <v>6</v>
      </c>
      <c r="E24" s="9">
        <v>99000</v>
      </c>
      <c r="F24" s="10">
        <v>2475000</v>
      </c>
      <c r="G24" s="8" t="s">
        <v>19</v>
      </c>
      <c r="H24" s="8" t="s">
        <v>20</v>
      </c>
      <c r="I24" s="8" t="s">
        <v>20</v>
      </c>
      <c r="J24" s="8" t="s">
        <v>20</v>
      </c>
      <c r="K24" s="8" t="s">
        <v>19</v>
      </c>
      <c r="L24" s="8" t="s">
        <v>19</v>
      </c>
      <c r="M24" s="8" t="s">
        <v>24</v>
      </c>
      <c r="N24" s="9">
        <v>2846000</v>
      </c>
      <c r="O24" s="8" t="s">
        <v>20</v>
      </c>
      <c r="P24" s="8" t="s">
        <v>22</v>
      </c>
      <c r="Q24" s="8">
        <v>8.36</v>
      </c>
      <c r="R24" s="11">
        <v>43262</v>
      </c>
      <c r="S24" s="12">
        <f t="shared" si="0"/>
        <v>5</v>
      </c>
      <c r="T24" s="13">
        <f t="shared" si="1"/>
        <v>3</v>
      </c>
      <c r="V24" s="26" t="s">
        <v>23</v>
      </c>
      <c r="W24" s="24">
        <f t="shared" si="2"/>
        <v>83.083333333333329</v>
      </c>
      <c r="X24" s="9">
        <f t="shared" si="3"/>
        <v>8100750</v>
      </c>
    </row>
    <row r="25" spans="1:24" x14ac:dyDescent="0.25">
      <c r="A25" s="8" t="s">
        <v>18</v>
      </c>
      <c r="B25" s="8">
        <v>59</v>
      </c>
      <c r="C25" s="8">
        <v>8</v>
      </c>
      <c r="D25" s="8">
        <v>2</v>
      </c>
      <c r="E25" s="9">
        <v>140000</v>
      </c>
      <c r="F25" s="10">
        <v>8260000</v>
      </c>
      <c r="G25" s="8" t="s">
        <v>19</v>
      </c>
      <c r="H25" s="8" t="s">
        <v>20</v>
      </c>
      <c r="I25" s="8" t="s">
        <v>19</v>
      </c>
      <c r="J25" s="8" t="s">
        <v>20</v>
      </c>
      <c r="K25" s="8" t="s">
        <v>20</v>
      </c>
      <c r="L25" s="8" t="s">
        <v>19</v>
      </c>
      <c r="M25" s="8" t="s">
        <v>32</v>
      </c>
      <c r="N25" s="9">
        <v>9499000</v>
      </c>
      <c r="O25" s="8" t="s">
        <v>20</v>
      </c>
      <c r="P25" s="8" t="s">
        <v>29</v>
      </c>
      <c r="Q25" s="8">
        <v>4.3499999999999996</v>
      </c>
      <c r="R25" s="11">
        <v>43453</v>
      </c>
      <c r="S25" s="12">
        <f t="shared" si="0"/>
        <v>7</v>
      </c>
      <c r="T25" s="13">
        <f t="shared" si="1"/>
        <v>4</v>
      </c>
      <c r="V25" s="26" t="s">
        <v>35</v>
      </c>
      <c r="W25" s="24">
        <f t="shared" si="2"/>
        <v>107.04761904761905</v>
      </c>
      <c r="X25" s="9">
        <f t="shared" si="3"/>
        <v>10534380.952380951</v>
      </c>
    </row>
    <row r="26" spans="1:24" x14ac:dyDescent="0.25">
      <c r="A26" s="8" t="s">
        <v>28</v>
      </c>
      <c r="B26" s="8">
        <v>61</v>
      </c>
      <c r="C26" s="8">
        <v>12</v>
      </c>
      <c r="D26" s="8">
        <v>8</v>
      </c>
      <c r="E26" s="9">
        <v>102000</v>
      </c>
      <c r="F26" s="10">
        <v>6222000</v>
      </c>
      <c r="G26" s="8" t="s">
        <v>20</v>
      </c>
      <c r="H26" s="8" t="s">
        <v>20</v>
      </c>
      <c r="I26" s="8" t="s">
        <v>20</v>
      </c>
      <c r="J26" s="8" t="s">
        <v>20</v>
      </c>
      <c r="K26" s="8" t="s">
        <v>19</v>
      </c>
      <c r="L26" s="8" t="s">
        <v>19</v>
      </c>
      <c r="M26" s="8" t="s">
        <v>24</v>
      </c>
      <c r="N26" s="9">
        <v>7155000</v>
      </c>
      <c r="O26" s="8" t="s">
        <v>20</v>
      </c>
      <c r="P26" s="8" t="s">
        <v>22</v>
      </c>
      <c r="Q26" s="8">
        <v>12.44</v>
      </c>
      <c r="R26" s="11">
        <v>43656</v>
      </c>
      <c r="S26" s="12">
        <f t="shared" si="0"/>
        <v>4</v>
      </c>
      <c r="T26" s="13">
        <f t="shared" si="1"/>
        <v>4</v>
      </c>
      <c r="V26" s="3"/>
      <c r="W26" s="3"/>
    </row>
    <row r="27" spans="1:24" x14ac:dyDescent="0.25">
      <c r="A27" s="8" t="s">
        <v>28</v>
      </c>
      <c r="B27" s="8">
        <v>72</v>
      </c>
      <c r="C27" s="8">
        <v>5</v>
      </c>
      <c r="D27" s="8">
        <v>5</v>
      </c>
      <c r="E27" s="9">
        <v>58100</v>
      </c>
      <c r="F27" s="10">
        <v>4183200</v>
      </c>
      <c r="G27" s="8"/>
      <c r="H27" s="8" t="s">
        <v>19</v>
      </c>
      <c r="I27" s="8"/>
      <c r="J27" s="8"/>
      <c r="K27" s="8" t="s">
        <v>19</v>
      </c>
      <c r="L27" s="8" t="s">
        <v>19</v>
      </c>
      <c r="M27" s="8" t="s">
        <v>32</v>
      </c>
      <c r="N27" s="9">
        <v>4811000</v>
      </c>
      <c r="O27" s="8" t="s">
        <v>20</v>
      </c>
      <c r="P27" s="8" t="s">
        <v>22</v>
      </c>
      <c r="Q27" s="8">
        <v>11.82</v>
      </c>
      <c r="R27" s="11">
        <v>43378</v>
      </c>
      <c r="S27" s="12">
        <f t="shared" si="0"/>
        <v>6</v>
      </c>
      <c r="T27" s="13">
        <f t="shared" si="1"/>
        <v>4</v>
      </c>
      <c r="V27" s="3"/>
      <c r="W27" s="3"/>
    </row>
    <row r="28" spans="1:24" x14ac:dyDescent="0.25">
      <c r="A28" s="8" t="s">
        <v>33</v>
      </c>
      <c r="B28" s="8">
        <v>31</v>
      </c>
      <c r="C28" s="8">
        <v>11</v>
      </c>
      <c r="D28" s="8">
        <v>5</v>
      </c>
      <c r="E28" s="9">
        <v>74700</v>
      </c>
      <c r="F28" s="10">
        <v>2315700</v>
      </c>
      <c r="G28" s="8" t="s">
        <v>20</v>
      </c>
      <c r="H28" s="8" t="s">
        <v>20</v>
      </c>
      <c r="I28" s="8" t="s">
        <v>20</v>
      </c>
      <c r="J28" s="8" t="s">
        <v>20</v>
      </c>
      <c r="K28" s="8" t="s">
        <v>20</v>
      </c>
      <c r="L28" s="8" t="s">
        <v>19</v>
      </c>
      <c r="M28" s="8" t="s">
        <v>32</v>
      </c>
      <c r="N28" s="9">
        <v>2663000</v>
      </c>
      <c r="O28" s="8" t="s">
        <v>19</v>
      </c>
      <c r="P28" s="8" t="s">
        <v>22</v>
      </c>
      <c r="Q28" s="8">
        <v>12.48</v>
      </c>
      <c r="R28" s="11">
        <v>43672</v>
      </c>
      <c r="S28" s="12">
        <f t="shared" si="0"/>
        <v>6</v>
      </c>
      <c r="T28" s="13">
        <f t="shared" si="1"/>
        <v>3</v>
      </c>
      <c r="V28" s="3"/>
    </row>
    <row r="29" spans="1:24" x14ac:dyDescent="0.25">
      <c r="A29" s="8" t="s">
        <v>23</v>
      </c>
      <c r="B29" s="8">
        <v>69</v>
      </c>
      <c r="C29" s="8">
        <v>6</v>
      </c>
      <c r="D29" s="8">
        <v>7</v>
      </c>
      <c r="E29" s="9">
        <v>90000</v>
      </c>
      <c r="F29" s="10">
        <v>6210000</v>
      </c>
      <c r="G29" s="8" t="s">
        <v>20</v>
      </c>
      <c r="H29" s="8" t="s">
        <v>19</v>
      </c>
      <c r="I29" s="8" t="s">
        <v>19</v>
      </c>
      <c r="J29" s="8" t="s">
        <v>19</v>
      </c>
      <c r="K29" s="8" t="s">
        <v>19</v>
      </c>
      <c r="L29" s="8" t="s">
        <v>19</v>
      </c>
      <c r="M29" s="8" t="s">
        <v>24</v>
      </c>
      <c r="N29" s="9">
        <v>7142000</v>
      </c>
      <c r="O29" s="8" t="s">
        <v>19</v>
      </c>
      <c r="P29" s="8" t="s">
        <v>29</v>
      </c>
      <c r="Q29" s="8">
        <v>10.47</v>
      </c>
      <c r="R29" s="11">
        <v>43711</v>
      </c>
      <c r="S29" s="12">
        <f t="shared" si="0"/>
        <v>5</v>
      </c>
      <c r="T29" s="13">
        <f t="shared" si="1"/>
        <v>4</v>
      </c>
      <c r="V29" s="3"/>
    </row>
    <row r="30" spans="1:24" x14ac:dyDescent="0.25">
      <c r="A30" s="8" t="s">
        <v>35</v>
      </c>
      <c r="B30" s="8">
        <v>117</v>
      </c>
      <c r="C30" s="8">
        <v>6</v>
      </c>
      <c r="D30" s="8">
        <v>9</v>
      </c>
      <c r="E30" s="9">
        <v>105000</v>
      </c>
      <c r="F30" s="10">
        <v>12285000</v>
      </c>
      <c r="G30" s="8" t="s">
        <v>20</v>
      </c>
      <c r="H30" s="8" t="s">
        <v>20</v>
      </c>
      <c r="I30" s="8" t="s">
        <v>20</v>
      </c>
      <c r="J30" s="8" t="s">
        <v>19</v>
      </c>
      <c r="K30" s="8" t="s">
        <v>19</v>
      </c>
      <c r="L30" s="8" t="s">
        <v>19</v>
      </c>
      <c r="M30" s="8" t="s">
        <v>27</v>
      </c>
      <c r="N30" s="9">
        <v>14128000</v>
      </c>
      <c r="O30" s="8" t="s">
        <v>19</v>
      </c>
      <c r="P30" s="8" t="s">
        <v>29</v>
      </c>
      <c r="Q30" s="8">
        <v>11.38</v>
      </c>
      <c r="R30" s="11">
        <v>43433</v>
      </c>
      <c r="S30" s="12">
        <f t="shared" si="0"/>
        <v>4</v>
      </c>
      <c r="T30" s="13">
        <f t="shared" si="1"/>
        <v>5</v>
      </c>
      <c r="V30" s="3"/>
    </row>
    <row r="31" spans="1:24" x14ac:dyDescent="0.25">
      <c r="A31" s="8" t="s">
        <v>26</v>
      </c>
      <c r="B31" s="8">
        <v>40</v>
      </c>
      <c r="C31" s="8">
        <v>0</v>
      </c>
      <c r="D31" s="8">
        <v>3</v>
      </c>
      <c r="E31" s="9">
        <v>72000</v>
      </c>
      <c r="F31" s="10">
        <v>2880000</v>
      </c>
      <c r="G31" s="8" t="s">
        <v>20</v>
      </c>
      <c r="H31" s="8" t="s">
        <v>19</v>
      </c>
      <c r="I31" s="8" t="s">
        <v>20</v>
      </c>
      <c r="J31" s="8" t="s">
        <v>20</v>
      </c>
      <c r="K31" s="8" t="s">
        <v>20</v>
      </c>
      <c r="L31" s="8" t="s">
        <v>19</v>
      </c>
      <c r="M31" s="8" t="s">
        <v>24</v>
      </c>
      <c r="N31" s="9">
        <v>3312000</v>
      </c>
      <c r="O31" s="8" t="s">
        <v>20</v>
      </c>
      <c r="P31" s="8" t="s">
        <v>25</v>
      </c>
      <c r="Q31" s="8">
        <v>3.94</v>
      </c>
      <c r="R31" s="11">
        <v>43590</v>
      </c>
      <c r="S31" s="12">
        <f t="shared" si="0"/>
        <v>6</v>
      </c>
      <c r="T31" s="13">
        <f t="shared" si="1"/>
        <v>3</v>
      </c>
    </row>
    <row r="32" spans="1:24" x14ac:dyDescent="0.25">
      <c r="A32" s="8" t="s">
        <v>28</v>
      </c>
      <c r="B32" s="8">
        <v>57</v>
      </c>
      <c r="C32" s="8">
        <v>2</v>
      </c>
      <c r="D32" s="8">
        <v>6</v>
      </c>
      <c r="E32" s="9">
        <v>135000</v>
      </c>
      <c r="F32" s="10">
        <v>7695000</v>
      </c>
      <c r="G32" s="8"/>
      <c r="H32" s="8"/>
      <c r="I32" s="8"/>
      <c r="J32" s="8"/>
      <c r="K32" s="8" t="s">
        <v>19</v>
      </c>
      <c r="L32" s="8" t="s">
        <v>19</v>
      </c>
      <c r="M32" s="8" t="s">
        <v>24</v>
      </c>
      <c r="N32" s="9">
        <v>8849000</v>
      </c>
      <c r="O32" s="8" t="s">
        <v>20</v>
      </c>
      <c r="P32" s="8" t="s">
        <v>22</v>
      </c>
      <c r="Q32" s="8">
        <v>12.61</v>
      </c>
      <c r="R32" s="11">
        <v>43472</v>
      </c>
      <c r="S32" s="12">
        <f t="shared" si="0"/>
        <v>5</v>
      </c>
      <c r="T32" s="13">
        <f t="shared" si="1"/>
        <v>4</v>
      </c>
    </row>
    <row r="33" spans="1:20" x14ac:dyDescent="0.25">
      <c r="A33" s="8" t="s">
        <v>18</v>
      </c>
      <c r="B33" s="8">
        <v>44</v>
      </c>
      <c r="C33" s="8">
        <v>2</v>
      </c>
      <c r="D33" s="8">
        <v>10</v>
      </c>
      <c r="E33" s="9">
        <v>75000</v>
      </c>
      <c r="F33" s="10">
        <v>3300000</v>
      </c>
      <c r="G33" s="8" t="s">
        <v>20</v>
      </c>
      <c r="H33" s="8" t="s">
        <v>20</v>
      </c>
      <c r="I33" s="8" t="s">
        <v>20</v>
      </c>
      <c r="J33" s="8" t="s">
        <v>20</v>
      </c>
      <c r="K33" s="8" t="s">
        <v>20</v>
      </c>
      <c r="L33" s="8" t="s">
        <v>19</v>
      </c>
      <c r="M33" s="8" t="s">
        <v>24</v>
      </c>
      <c r="N33" s="9">
        <v>3795000</v>
      </c>
      <c r="O33" s="8" t="s">
        <v>20</v>
      </c>
      <c r="P33" s="8" t="s">
        <v>29</v>
      </c>
      <c r="Q33" s="8">
        <v>11.93</v>
      </c>
      <c r="R33" s="11">
        <v>43564</v>
      </c>
      <c r="S33" s="12">
        <f t="shared" si="0"/>
        <v>4</v>
      </c>
      <c r="T33" s="13">
        <f t="shared" si="1"/>
        <v>3</v>
      </c>
    </row>
    <row r="34" spans="1:20" x14ac:dyDescent="0.25">
      <c r="A34" s="8" t="s">
        <v>30</v>
      </c>
      <c r="B34" s="8">
        <v>64</v>
      </c>
      <c r="C34" s="8">
        <v>10</v>
      </c>
      <c r="D34" s="8">
        <v>5</v>
      </c>
      <c r="E34" s="9">
        <v>74700</v>
      </c>
      <c r="F34" s="10">
        <v>4780800</v>
      </c>
      <c r="G34" s="8" t="s">
        <v>20</v>
      </c>
      <c r="H34" s="8" t="s">
        <v>19</v>
      </c>
      <c r="I34" s="8" t="s">
        <v>20</v>
      </c>
      <c r="J34" s="8" t="s">
        <v>20</v>
      </c>
      <c r="K34" s="8" t="s">
        <v>20</v>
      </c>
      <c r="L34" s="8" t="s">
        <v>19</v>
      </c>
      <c r="M34" s="8" t="s">
        <v>32</v>
      </c>
      <c r="N34" s="9">
        <v>5498000</v>
      </c>
      <c r="O34" s="8" t="s">
        <v>19</v>
      </c>
      <c r="P34" s="8" t="s">
        <v>29</v>
      </c>
      <c r="Q34" s="8">
        <v>8.68</v>
      </c>
      <c r="R34" s="11">
        <v>43442</v>
      </c>
      <c r="S34" s="12">
        <f t="shared" si="0"/>
        <v>6</v>
      </c>
      <c r="T34" s="13">
        <f t="shared" si="1"/>
        <v>4</v>
      </c>
    </row>
    <row r="35" spans="1:20" x14ac:dyDescent="0.25">
      <c r="A35" s="8" t="s">
        <v>30</v>
      </c>
      <c r="B35" s="8">
        <v>84</v>
      </c>
      <c r="C35" s="8">
        <v>7</v>
      </c>
      <c r="D35" s="8">
        <v>6</v>
      </c>
      <c r="E35" s="9">
        <v>126000</v>
      </c>
      <c r="F35" s="10">
        <v>10584000</v>
      </c>
      <c r="G35" s="8" t="s">
        <v>19</v>
      </c>
      <c r="H35" s="8"/>
      <c r="I35" s="8"/>
      <c r="J35" s="8" t="s">
        <v>19</v>
      </c>
      <c r="K35" s="8" t="s">
        <v>20</v>
      </c>
      <c r="L35" s="8" t="s">
        <v>19</v>
      </c>
      <c r="M35" s="8" t="s">
        <v>27</v>
      </c>
      <c r="N35" s="9">
        <v>12172000</v>
      </c>
      <c r="O35" s="8" t="s">
        <v>19</v>
      </c>
      <c r="P35" s="8" t="s">
        <v>29</v>
      </c>
      <c r="Q35" s="8">
        <v>7.22</v>
      </c>
      <c r="R35" s="11">
        <v>43460</v>
      </c>
      <c r="S35" s="12">
        <f t="shared" si="0"/>
        <v>5</v>
      </c>
      <c r="T35" s="13">
        <f t="shared" si="1"/>
        <v>4</v>
      </c>
    </row>
    <row r="36" spans="1:20" x14ac:dyDescent="0.25">
      <c r="A36" s="8" t="s">
        <v>26</v>
      </c>
      <c r="B36" s="8">
        <v>60</v>
      </c>
      <c r="C36" s="8">
        <v>11</v>
      </c>
      <c r="D36" s="8">
        <v>6</v>
      </c>
      <c r="E36" s="9">
        <v>90000</v>
      </c>
      <c r="F36" s="10">
        <v>5400000</v>
      </c>
      <c r="G36" s="8" t="s">
        <v>19</v>
      </c>
      <c r="H36" s="8" t="s">
        <v>20</v>
      </c>
      <c r="I36" s="8" t="s">
        <v>20</v>
      </c>
      <c r="J36" s="8" t="s">
        <v>20</v>
      </c>
      <c r="K36" s="8" t="s">
        <v>20</v>
      </c>
      <c r="L36" s="8" t="s">
        <v>19</v>
      </c>
      <c r="M36" s="8" t="s">
        <v>32</v>
      </c>
      <c r="N36" s="9">
        <v>6210000</v>
      </c>
      <c r="O36" s="8" t="s">
        <v>20</v>
      </c>
      <c r="P36" s="8" t="s">
        <v>36</v>
      </c>
      <c r="Q36" s="8">
        <v>11.55</v>
      </c>
      <c r="R36" s="11">
        <v>43435</v>
      </c>
      <c r="S36" s="12">
        <f t="shared" si="0"/>
        <v>5</v>
      </c>
      <c r="T36" s="13">
        <f t="shared" si="1"/>
        <v>4</v>
      </c>
    </row>
    <row r="37" spans="1:20" x14ac:dyDescent="0.25">
      <c r="A37" s="8" t="s">
        <v>28</v>
      </c>
      <c r="B37" s="8">
        <v>46</v>
      </c>
      <c r="C37" s="8">
        <v>9</v>
      </c>
      <c r="D37" s="8">
        <v>4</v>
      </c>
      <c r="E37" s="9">
        <v>78000</v>
      </c>
      <c r="F37" s="10">
        <v>3588000</v>
      </c>
      <c r="G37" s="8" t="s">
        <v>20</v>
      </c>
      <c r="H37" s="8" t="s">
        <v>20</v>
      </c>
      <c r="I37" s="8" t="s">
        <v>20</v>
      </c>
      <c r="J37" s="8" t="s">
        <v>20</v>
      </c>
      <c r="K37" s="8" t="s">
        <v>19</v>
      </c>
      <c r="L37" s="8" t="s">
        <v>19</v>
      </c>
      <c r="M37" s="8" t="s">
        <v>27</v>
      </c>
      <c r="N37" s="9">
        <v>4126000</v>
      </c>
      <c r="O37" s="8" t="s">
        <v>19</v>
      </c>
      <c r="P37" s="8" t="s">
        <v>22</v>
      </c>
      <c r="Q37" s="8">
        <v>9.27</v>
      </c>
      <c r="R37" s="11">
        <v>43527</v>
      </c>
      <c r="S37" s="12">
        <f t="shared" si="0"/>
        <v>6</v>
      </c>
      <c r="T37" s="13">
        <f t="shared" si="1"/>
        <v>3</v>
      </c>
    </row>
    <row r="38" spans="1:20" x14ac:dyDescent="0.25">
      <c r="A38" s="8" t="s">
        <v>33</v>
      </c>
      <c r="B38" s="8">
        <v>31</v>
      </c>
      <c r="C38" s="8">
        <v>5</v>
      </c>
      <c r="D38" s="8">
        <v>10</v>
      </c>
      <c r="E38" s="9">
        <v>90000</v>
      </c>
      <c r="F38" s="10">
        <v>2790000</v>
      </c>
      <c r="G38" s="8" t="s">
        <v>20</v>
      </c>
      <c r="H38" s="8" t="s">
        <v>20</v>
      </c>
      <c r="I38" s="8" t="s">
        <v>20</v>
      </c>
      <c r="J38" s="8" t="s">
        <v>20</v>
      </c>
      <c r="K38" s="8" t="s">
        <v>20</v>
      </c>
      <c r="L38" s="8" t="s">
        <v>19</v>
      </c>
      <c r="M38" s="8" t="s">
        <v>24</v>
      </c>
      <c r="N38" s="9">
        <v>3209000</v>
      </c>
      <c r="O38" s="8" t="s">
        <v>19</v>
      </c>
      <c r="P38" s="8" t="s">
        <v>29</v>
      </c>
      <c r="Q38" s="8">
        <v>9.6300000000000008</v>
      </c>
      <c r="R38" s="11">
        <v>43259</v>
      </c>
      <c r="S38" s="12">
        <f t="shared" si="0"/>
        <v>4</v>
      </c>
      <c r="T38" s="13">
        <f t="shared" si="1"/>
        <v>3</v>
      </c>
    </row>
    <row r="39" spans="1:20" x14ac:dyDescent="0.25">
      <c r="A39" s="8" t="s">
        <v>30</v>
      </c>
      <c r="B39" s="8">
        <v>93</v>
      </c>
      <c r="C39" s="8">
        <v>8</v>
      </c>
      <c r="D39" s="8">
        <v>5</v>
      </c>
      <c r="E39" s="9">
        <v>91300</v>
      </c>
      <c r="F39" s="10">
        <v>8490900</v>
      </c>
      <c r="G39" s="8"/>
      <c r="H39" s="8"/>
      <c r="I39" s="8"/>
      <c r="J39" s="8" t="s">
        <v>19</v>
      </c>
      <c r="K39" s="8" t="s">
        <v>19</v>
      </c>
      <c r="L39" s="8" t="s">
        <v>19</v>
      </c>
      <c r="M39" s="8" t="s">
        <v>24</v>
      </c>
      <c r="N39" s="9">
        <v>9765000</v>
      </c>
      <c r="O39" s="8" t="s">
        <v>19</v>
      </c>
      <c r="P39" s="8" t="s">
        <v>22</v>
      </c>
      <c r="Q39" s="8">
        <v>10.35</v>
      </c>
      <c r="R39" s="11">
        <v>43622</v>
      </c>
      <c r="S39" s="12">
        <f t="shared" si="0"/>
        <v>6</v>
      </c>
      <c r="T39" s="13">
        <f t="shared" si="1"/>
        <v>4</v>
      </c>
    </row>
    <row r="40" spans="1:20" x14ac:dyDescent="0.25">
      <c r="A40" s="8" t="s">
        <v>31</v>
      </c>
      <c r="B40" s="8">
        <v>33</v>
      </c>
      <c r="C40" s="8">
        <v>12</v>
      </c>
      <c r="D40" s="8">
        <v>3</v>
      </c>
      <c r="E40" s="9">
        <v>72000</v>
      </c>
      <c r="F40" s="10">
        <v>2376000</v>
      </c>
      <c r="G40" s="8" t="s">
        <v>20</v>
      </c>
      <c r="H40" s="8" t="s">
        <v>20</v>
      </c>
      <c r="I40" s="8" t="s">
        <v>20</v>
      </c>
      <c r="J40" s="8" t="s">
        <v>20</v>
      </c>
      <c r="K40" s="8" t="s">
        <v>20</v>
      </c>
      <c r="L40" s="8" t="s">
        <v>19</v>
      </c>
      <c r="M40" s="8" t="s">
        <v>24</v>
      </c>
      <c r="N40" s="9">
        <v>2732000</v>
      </c>
      <c r="O40" s="8" t="s">
        <v>20</v>
      </c>
      <c r="P40" s="8" t="s">
        <v>25</v>
      </c>
      <c r="Q40" s="8">
        <v>3.61</v>
      </c>
      <c r="R40" s="11">
        <v>43546</v>
      </c>
      <c r="S40" s="12">
        <f t="shared" si="0"/>
        <v>6</v>
      </c>
      <c r="T40" s="13">
        <f t="shared" si="1"/>
        <v>3</v>
      </c>
    </row>
    <row r="41" spans="1:20" x14ac:dyDescent="0.25">
      <c r="A41" s="8" t="s">
        <v>26</v>
      </c>
      <c r="B41" s="8">
        <v>59</v>
      </c>
      <c r="C41" s="8">
        <v>10</v>
      </c>
      <c r="D41" s="8">
        <v>3</v>
      </c>
      <c r="E41" s="9">
        <v>72000</v>
      </c>
      <c r="F41" s="10">
        <v>4248000</v>
      </c>
      <c r="G41" s="8" t="s">
        <v>20</v>
      </c>
      <c r="H41" s="8" t="s">
        <v>20</v>
      </c>
      <c r="I41" s="8" t="s">
        <v>20</v>
      </c>
      <c r="J41" s="8" t="s">
        <v>20</v>
      </c>
      <c r="K41" s="8" t="s">
        <v>20</v>
      </c>
      <c r="L41" s="8" t="s">
        <v>19</v>
      </c>
      <c r="M41" s="8" t="s">
        <v>32</v>
      </c>
      <c r="N41" s="9">
        <v>4885000</v>
      </c>
      <c r="O41" s="8" t="s">
        <v>20</v>
      </c>
      <c r="P41" s="8" t="s">
        <v>29</v>
      </c>
      <c r="Q41" s="8">
        <v>6.51</v>
      </c>
      <c r="R41" s="11">
        <v>43297</v>
      </c>
      <c r="S41" s="12">
        <f t="shared" si="0"/>
        <v>6</v>
      </c>
      <c r="T41" s="13">
        <f t="shared" si="1"/>
        <v>4</v>
      </c>
    </row>
    <row r="42" spans="1:20" x14ac:dyDescent="0.25">
      <c r="A42" s="8" t="s">
        <v>33</v>
      </c>
      <c r="B42" s="8">
        <v>29</v>
      </c>
      <c r="C42" s="8">
        <v>5</v>
      </c>
      <c r="D42" s="8">
        <v>4</v>
      </c>
      <c r="E42" s="9">
        <v>91000</v>
      </c>
      <c r="F42" s="10">
        <v>2639000</v>
      </c>
      <c r="G42" s="8" t="s">
        <v>20</v>
      </c>
      <c r="H42" s="8" t="s">
        <v>19</v>
      </c>
      <c r="I42" s="8" t="s">
        <v>20</v>
      </c>
      <c r="J42" s="8" t="s">
        <v>19</v>
      </c>
      <c r="K42" s="8" t="s">
        <v>19</v>
      </c>
      <c r="L42" s="8" t="s">
        <v>19</v>
      </c>
      <c r="M42" s="8" t="s">
        <v>21</v>
      </c>
      <c r="N42" s="9">
        <v>3035000</v>
      </c>
      <c r="O42" s="8" t="s">
        <v>19</v>
      </c>
      <c r="P42" s="8" t="s">
        <v>29</v>
      </c>
      <c r="Q42" s="8">
        <v>6.34</v>
      </c>
      <c r="R42" s="11">
        <v>43394</v>
      </c>
      <c r="S42" s="12">
        <f t="shared" si="0"/>
        <v>6</v>
      </c>
      <c r="T42" s="13">
        <f t="shared" si="1"/>
        <v>3</v>
      </c>
    </row>
    <row r="43" spans="1:20" x14ac:dyDescent="0.25">
      <c r="A43" s="8" t="s">
        <v>26</v>
      </c>
      <c r="B43" s="8">
        <v>67</v>
      </c>
      <c r="C43" s="8">
        <v>0</v>
      </c>
      <c r="D43" s="8">
        <v>4</v>
      </c>
      <c r="E43" s="9">
        <v>58500</v>
      </c>
      <c r="F43" s="10">
        <v>3919500</v>
      </c>
      <c r="G43" s="8" t="s">
        <v>20</v>
      </c>
      <c r="H43" s="8" t="s">
        <v>20</v>
      </c>
      <c r="I43" s="8" t="s">
        <v>19</v>
      </c>
      <c r="J43" s="8" t="s">
        <v>20</v>
      </c>
      <c r="K43" s="8" t="s">
        <v>19</v>
      </c>
      <c r="L43" s="8" t="s">
        <v>20</v>
      </c>
      <c r="M43" s="8" t="s">
        <v>27</v>
      </c>
      <c r="N43" s="9">
        <v>4507000</v>
      </c>
      <c r="O43" s="8" t="s">
        <v>20</v>
      </c>
      <c r="P43" s="8" t="s">
        <v>25</v>
      </c>
      <c r="Q43" s="8">
        <v>9.6300000000000008</v>
      </c>
      <c r="R43" s="11">
        <v>43371</v>
      </c>
      <c r="S43" s="12">
        <f t="shared" si="0"/>
        <v>6</v>
      </c>
      <c r="T43" s="13">
        <f t="shared" si="1"/>
        <v>4</v>
      </c>
    </row>
    <row r="44" spans="1:20" x14ac:dyDescent="0.25">
      <c r="A44" s="8" t="s">
        <v>30</v>
      </c>
      <c r="B44" s="8">
        <v>104</v>
      </c>
      <c r="C44" s="8">
        <v>3</v>
      </c>
      <c r="D44" s="8">
        <v>5</v>
      </c>
      <c r="E44" s="9">
        <v>107900</v>
      </c>
      <c r="F44" s="10">
        <v>11221600</v>
      </c>
      <c r="G44" s="8"/>
      <c r="H44" s="8"/>
      <c r="I44" s="8"/>
      <c r="J44" s="8" t="s">
        <v>19</v>
      </c>
      <c r="K44" s="8" t="s">
        <v>20</v>
      </c>
      <c r="L44" s="8" t="s">
        <v>19</v>
      </c>
      <c r="M44" s="8" t="s">
        <v>24</v>
      </c>
      <c r="N44" s="9">
        <v>12905000</v>
      </c>
      <c r="O44" s="8" t="s">
        <v>20</v>
      </c>
      <c r="P44" s="8" t="s">
        <v>22</v>
      </c>
      <c r="Q44" s="8">
        <v>6.47</v>
      </c>
      <c r="R44" s="11">
        <v>43460</v>
      </c>
      <c r="S44" s="12">
        <f t="shared" si="0"/>
        <v>6</v>
      </c>
      <c r="T44" s="13">
        <f t="shared" si="1"/>
        <v>5</v>
      </c>
    </row>
    <row r="45" spans="1:20" x14ac:dyDescent="0.25">
      <c r="A45" s="8" t="s">
        <v>37</v>
      </c>
      <c r="B45" s="8">
        <v>36</v>
      </c>
      <c r="C45" s="8">
        <v>8</v>
      </c>
      <c r="D45" s="8">
        <v>7</v>
      </c>
      <c r="E45" s="9">
        <v>126000</v>
      </c>
      <c r="F45" s="10">
        <v>4536000</v>
      </c>
      <c r="G45" s="8" t="s">
        <v>19</v>
      </c>
      <c r="H45" s="8" t="s">
        <v>20</v>
      </c>
      <c r="I45" s="8" t="s">
        <v>19</v>
      </c>
      <c r="J45" s="8" t="s">
        <v>20</v>
      </c>
      <c r="K45" s="8" t="s">
        <v>20</v>
      </c>
      <c r="L45" s="8" t="s">
        <v>19</v>
      </c>
      <c r="M45" s="8" t="s">
        <v>21</v>
      </c>
      <c r="N45" s="9">
        <v>5216000</v>
      </c>
      <c r="O45" s="8" t="s">
        <v>20</v>
      </c>
      <c r="P45" s="8" t="s">
        <v>22</v>
      </c>
      <c r="Q45" s="8">
        <v>9.1</v>
      </c>
      <c r="R45" s="11">
        <v>43273</v>
      </c>
      <c r="S45" s="12">
        <f t="shared" si="0"/>
        <v>5</v>
      </c>
      <c r="T45" s="13">
        <f t="shared" si="1"/>
        <v>3</v>
      </c>
    </row>
    <row r="46" spans="1:20" x14ac:dyDescent="0.25">
      <c r="A46" s="8" t="s">
        <v>23</v>
      </c>
      <c r="B46" s="8">
        <v>94</v>
      </c>
      <c r="C46" s="8">
        <v>10</v>
      </c>
      <c r="D46" s="8">
        <v>2</v>
      </c>
      <c r="E46" s="9">
        <v>90000</v>
      </c>
      <c r="F46" s="10">
        <v>8460000</v>
      </c>
      <c r="G46" s="8" t="s">
        <v>20</v>
      </c>
      <c r="H46" s="8" t="s">
        <v>20</v>
      </c>
      <c r="I46" s="8" t="s">
        <v>20</v>
      </c>
      <c r="J46" s="8" t="s">
        <v>20</v>
      </c>
      <c r="K46" s="8" t="s">
        <v>20</v>
      </c>
      <c r="L46" s="8" t="s">
        <v>19</v>
      </c>
      <c r="M46" s="8" t="s">
        <v>32</v>
      </c>
      <c r="N46" s="9">
        <v>9729000</v>
      </c>
      <c r="O46" s="8" t="s">
        <v>20</v>
      </c>
      <c r="P46" s="8" t="s">
        <v>22</v>
      </c>
      <c r="Q46" s="8">
        <v>4.22</v>
      </c>
      <c r="R46" s="11">
        <v>43674</v>
      </c>
      <c r="S46" s="12">
        <f t="shared" si="0"/>
        <v>7</v>
      </c>
      <c r="T46" s="13">
        <f t="shared" si="1"/>
        <v>4</v>
      </c>
    </row>
    <row r="47" spans="1:20" x14ac:dyDescent="0.25">
      <c r="A47" s="8" t="s">
        <v>34</v>
      </c>
      <c r="B47" s="8">
        <v>75</v>
      </c>
      <c r="C47" s="8">
        <v>8</v>
      </c>
      <c r="D47" s="8">
        <v>2</v>
      </c>
      <c r="E47" s="9">
        <v>70000</v>
      </c>
      <c r="F47" s="10">
        <v>5250000</v>
      </c>
      <c r="G47" s="8" t="s">
        <v>20</v>
      </c>
      <c r="H47" s="8" t="s">
        <v>20</v>
      </c>
      <c r="I47" s="8" t="s">
        <v>20</v>
      </c>
      <c r="J47" s="8" t="s">
        <v>20</v>
      </c>
      <c r="K47" s="8" t="s">
        <v>19</v>
      </c>
      <c r="L47" s="8" t="s">
        <v>19</v>
      </c>
      <c r="M47" s="8" t="s">
        <v>27</v>
      </c>
      <c r="N47" s="9">
        <v>6038000</v>
      </c>
      <c r="O47" s="8" t="s">
        <v>19</v>
      </c>
      <c r="P47" s="8" t="s">
        <v>36</v>
      </c>
      <c r="Q47" s="8">
        <v>4.1100000000000003</v>
      </c>
      <c r="R47" s="11">
        <v>43341</v>
      </c>
      <c r="S47" s="12">
        <f t="shared" si="0"/>
        <v>7</v>
      </c>
      <c r="T47" s="13">
        <f t="shared" si="1"/>
        <v>4</v>
      </c>
    </row>
    <row r="48" spans="1:20" x14ac:dyDescent="0.25">
      <c r="A48" s="8" t="s">
        <v>28</v>
      </c>
      <c r="B48" s="8">
        <v>66</v>
      </c>
      <c r="C48" s="8">
        <v>8</v>
      </c>
      <c r="D48" s="8">
        <v>9</v>
      </c>
      <c r="E48" s="9">
        <v>97500</v>
      </c>
      <c r="F48" s="10">
        <v>6435000</v>
      </c>
      <c r="G48" s="8" t="s">
        <v>20</v>
      </c>
      <c r="H48" s="8" t="s">
        <v>20</v>
      </c>
      <c r="I48" s="8" t="s">
        <v>20</v>
      </c>
      <c r="J48" s="8" t="s">
        <v>20</v>
      </c>
      <c r="K48" s="8" t="s">
        <v>20</v>
      </c>
      <c r="L48" s="8" t="s">
        <v>19</v>
      </c>
      <c r="M48" s="8" t="s">
        <v>32</v>
      </c>
      <c r="N48" s="9">
        <v>7400000</v>
      </c>
      <c r="O48" s="8" t="s">
        <v>20</v>
      </c>
      <c r="P48" s="8" t="s">
        <v>29</v>
      </c>
      <c r="Q48" s="8">
        <v>10.72</v>
      </c>
      <c r="R48" s="11">
        <v>43340</v>
      </c>
      <c r="S48" s="12">
        <f t="shared" si="0"/>
        <v>4</v>
      </c>
      <c r="T48" s="13">
        <f t="shared" si="1"/>
        <v>4</v>
      </c>
    </row>
    <row r="49" spans="1:20" x14ac:dyDescent="0.25">
      <c r="A49" s="8" t="s">
        <v>33</v>
      </c>
      <c r="B49" s="8">
        <v>29</v>
      </c>
      <c r="C49" s="8">
        <v>10</v>
      </c>
      <c r="D49" s="8">
        <v>8</v>
      </c>
      <c r="E49" s="9">
        <v>85000</v>
      </c>
      <c r="F49" s="10">
        <v>2465000</v>
      </c>
      <c r="G49" s="8" t="s">
        <v>20</v>
      </c>
      <c r="H49" s="8" t="s">
        <v>20</v>
      </c>
      <c r="I49" s="8" t="s">
        <v>20</v>
      </c>
      <c r="J49" s="8" t="s">
        <v>20</v>
      </c>
      <c r="K49" s="8" t="s">
        <v>20</v>
      </c>
      <c r="L49" s="8" t="s">
        <v>19</v>
      </c>
      <c r="M49" s="8" t="s">
        <v>24</v>
      </c>
      <c r="N49" s="9">
        <v>2835000</v>
      </c>
      <c r="O49" s="8" t="s">
        <v>19</v>
      </c>
      <c r="P49" s="8" t="s">
        <v>25</v>
      </c>
      <c r="Q49" s="8">
        <v>10.220000000000001</v>
      </c>
      <c r="R49" s="11">
        <v>43370</v>
      </c>
      <c r="S49" s="12">
        <f t="shared" si="0"/>
        <v>4</v>
      </c>
      <c r="T49" s="13">
        <f t="shared" si="1"/>
        <v>3</v>
      </c>
    </row>
    <row r="50" spans="1:20" x14ac:dyDescent="0.25">
      <c r="A50" s="8" t="s">
        <v>28</v>
      </c>
      <c r="B50" s="8">
        <v>69</v>
      </c>
      <c r="C50" s="8">
        <v>3</v>
      </c>
      <c r="D50" s="8">
        <v>5</v>
      </c>
      <c r="E50" s="9">
        <v>58100</v>
      </c>
      <c r="F50" s="10">
        <v>4008900</v>
      </c>
      <c r="G50" s="8"/>
      <c r="H50" s="8"/>
      <c r="I50" s="8"/>
      <c r="J50" s="8"/>
      <c r="K50" s="8" t="s">
        <v>19</v>
      </c>
      <c r="L50" s="8" t="s">
        <v>19</v>
      </c>
      <c r="M50" s="8" t="s">
        <v>24</v>
      </c>
      <c r="N50" s="9">
        <v>4610000</v>
      </c>
      <c r="O50" s="8" t="s">
        <v>20</v>
      </c>
      <c r="P50" s="8" t="s">
        <v>22</v>
      </c>
      <c r="Q50" s="8">
        <v>9.44</v>
      </c>
      <c r="R50" s="11">
        <v>43562</v>
      </c>
      <c r="S50" s="12">
        <f t="shared" si="0"/>
        <v>6</v>
      </c>
      <c r="T50" s="13">
        <f t="shared" si="1"/>
        <v>4</v>
      </c>
    </row>
    <row r="51" spans="1:20" x14ac:dyDescent="0.25">
      <c r="A51" s="8" t="s">
        <v>28</v>
      </c>
      <c r="B51" s="8">
        <v>53</v>
      </c>
      <c r="C51" s="8">
        <v>2</v>
      </c>
      <c r="D51" s="8">
        <v>6</v>
      </c>
      <c r="E51" s="9">
        <v>126000</v>
      </c>
      <c r="F51" s="10">
        <v>6678000</v>
      </c>
      <c r="G51" s="8"/>
      <c r="H51" s="8" t="s">
        <v>19</v>
      </c>
      <c r="I51" s="8"/>
      <c r="J51" s="8"/>
      <c r="K51" s="8" t="s">
        <v>19</v>
      </c>
      <c r="L51" s="8" t="s">
        <v>19</v>
      </c>
      <c r="M51" s="8" t="s">
        <v>32</v>
      </c>
      <c r="N51" s="9">
        <v>7680000</v>
      </c>
      <c r="O51" s="8" t="s">
        <v>19</v>
      </c>
      <c r="P51" s="8" t="s">
        <v>25</v>
      </c>
      <c r="Q51" s="8">
        <v>11.4</v>
      </c>
      <c r="R51" s="11">
        <v>43520</v>
      </c>
      <c r="S51" s="12">
        <f t="shared" si="0"/>
        <v>5</v>
      </c>
      <c r="T51" s="13">
        <f t="shared" si="1"/>
        <v>4</v>
      </c>
    </row>
    <row r="52" spans="1:20" x14ac:dyDescent="0.25">
      <c r="A52" s="8" t="s">
        <v>31</v>
      </c>
      <c r="B52" s="8">
        <v>22</v>
      </c>
      <c r="C52" s="8">
        <v>5</v>
      </c>
      <c r="D52" s="8">
        <v>2</v>
      </c>
      <c r="E52" s="9">
        <v>100000</v>
      </c>
      <c r="F52" s="10">
        <v>2200000</v>
      </c>
      <c r="G52" s="8" t="s">
        <v>20</v>
      </c>
      <c r="H52" s="8" t="s">
        <v>20</v>
      </c>
      <c r="I52" s="8" t="s">
        <v>19</v>
      </c>
      <c r="J52" s="8" t="s">
        <v>20</v>
      </c>
      <c r="K52" s="8" t="s">
        <v>20</v>
      </c>
      <c r="L52" s="8" t="s">
        <v>19</v>
      </c>
      <c r="M52" s="8" t="s">
        <v>32</v>
      </c>
      <c r="N52" s="9">
        <v>2530000</v>
      </c>
      <c r="O52" s="8" t="s">
        <v>19</v>
      </c>
      <c r="P52" s="8" t="s">
        <v>22</v>
      </c>
      <c r="Q52" s="8">
        <v>2.91</v>
      </c>
      <c r="R52" s="11">
        <v>43599</v>
      </c>
      <c r="S52" s="12">
        <f t="shared" si="0"/>
        <v>7</v>
      </c>
      <c r="T52" s="13">
        <f t="shared" si="1"/>
        <v>3</v>
      </c>
    </row>
    <row r="53" spans="1:20" x14ac:dyDescent="0.25">
      <c r="A53" s="8" t="s">
        <v>33</v>
      </c>
      <c r="B53" s="8">
        <v>32</v>
      </c>
      <c r="C53" s="8">
        <v>11</v>
      </c>
      <c r="D53" s="8">
        <v>5</v>
      </c>
      <c r="E53" s="9">
        <v>99600</v>
      </c>
      <c r="F53" s="10">
        <v>3187200</v>
      </c>
      <c r="G53" s="8" t="s">
        <v>20</v>
      </c>
      <c r="H53" s="8" t="s">
        <v>20</v>
      </c>
      <c r="I53" s="8" t="s">
        <v>20</v>
      </c>
      <c r="J53" s="8" t="s">
        <v>19</v>
      </c>
      <c r="K53" s="8" t="s">
        <v>20</v>
      </c>
      <c r="L53" s="8" t="s">
        <v>19</v>
      </c>
      <c r="M53" s="8" t="s">
        <v>24</v>
      </c>
      <c r="N53" s="9">
        <v>3665000</v>
      </c>
      <c r="O53" s="8" t="s">
        <v>19</v>
      </c>
      <c r="P53" s="8" t="s">
        <v>25</v>
      </c>
      <c r="Q53" s="8">
        <v>12.88</v>
      </c>
      <c r="R53" s="11">
        <v>43580</v>
      </c>
      <c r="S53" s="12">
        <f t="shared" si="0"/>
        <v>6</v>
      </c>
      <c r="T53" s="13">
        <f t="shared" si="1"/>
        <v>3</v>
      </c>
    </row>
    <row r="54" spans="1:20" x14ac:dyDescent="0.25">
      <c r="A54" s="8" t="s">
        <v>30</v>
      </c>
      <c r="B54" s="8">
        <v>110</v>
      </c>
      <c r="C54" s="8">
        <v>7</v>
      </c>
      <c r="D54" s="8">
        <v>6</v>
      </c>
      <c r="E54" s="9">
        <v>135000</v>
      </c>
      <c r="F54" s="10">
        <v>14850000</v>
      </c>
      <c r="G54" s="8" t="s">
        <v>19</v>
      </c>
      <c r="H54" s="8"/>
      <c r="I54" s="8"/>
      <c r="J54" s="8"/>
      <c r="K54" s="8" t="s">
        <v>19</v>
      </c>
      <c r="L54" s="8" t="s">
        <v>19</v>
      </c>
      <c r="M54" s="8" t="s">
        <v>32</v>
      </c>
      <c r="N54" s="9">
        <v>17078000</v>
      </c>
      <c r="O54" s="8" t="s">
        <v>19</v>
      </c>
      <c r="P54" s="8" t="s">
        <v>25</v>
      </c>
      <c r="Q54" s="8">
        <v>5.43</v>
      </c>
      <c r="R54" s="11">
        <v>43405</v>
      </c>
      <c r="S54" s="12">
        <f t="shared" si="0"/>
        <v>5</v>
      </c>
      <c r="T54" s="13">
        <f t="shared" si="1"/>
        <v>5</v>
      </c>
    </row>
    <row r="55" spans="1:20" x14ac:dyDescent="0.25">
      <c r="A55" s="8" t="s">
        <v>30</v>
      </c>
      <c r="B55" s="8">
        <v>104</v>
      </c>
      <c r="C55" s="8">
        <v>5</v>
      </c>
      <c r="D55" s="8">
        <v>6</v>
      </c>
      <c r="E55" s="9">
        <v>63000</v>
      </c>
      <c r="F55" s="10">
        <v>6552000</v>
      </c>
      <c r="G55" s="8"/>
      <c r="H55" s="8"/>
      <c r="I55" s="8"/>
      <c r="J55" s="8" t="s">
        <v>19</v>
      </c>
      <c r="K55" s="8" t="s">
        <v>19</v>
      </c>
      <c r="L55" s="8" t="s">
        <v>19</v>
      </c>
      <c r="M55" s="8" t="s">
        <v>24</v>
      </c>
      <c r="N55" s="9">
        <v>7535000</v>
      </c>
      <c r="O55" s="8" t="s">
        <v>20</v>
      </c>
      <c r="P55" s="8" t="s">
        <v>22</v>
      </c>
      <c r="Q55" s="8">
        <v>6.09</v>
      </c>
      <c r="R55" s="11">
        <v>43655</v>
      </c>
      <c r="S55" s="12">
        <f t="shared" si="0"/>
        <v>5</v>
      </c>
      <c r="T55" s="13">
        <f t="shared" si="1"/>
        <v>5</v>
      </c>
    </row>
    <row r="56" spans="1:20" x14ac:dyDescent="0.25">
      <c r="A56" s="8" t="s">
        <v>23</v>
      </c>
      <c r="B56" s="8">
        <v>67</v>
      </c>
      <c r="C56" s="8">
        <v>7</v>
      </c>
      <c r="D56" s="8">
        <v>9</v>
      </c>
      <c r="E56" s="9">
        <v>112500</v>
      </c>
      <c r="F56" s="10">
        <v>7537500</v>
      </c>
      <c r="G56" s="8" t="s">
        <v>20</v>
      </c>
      <c r="H56" s="8" t="s">
        <v>20</v>
      </c>
      <c r="I56" s="8" t="s">
        <v>20</v>
      </c>
      <c r="J56" s="8" t="s">
        <v>20</v>
      </c>
      <c r="K56" s="8" t="s">
        <v>20</v>
      </c>
      <c r="L56" s="8" t="s">
        <v>19</v>
      </c>
      <c r="M56" s="8" t="s">
        <v>27</v>
      </c>
      <c r="N56" s="9">
        <v>8668000</v>
      </c>
      <c r="O56" s="8" t="s">
        <v>20</v>
      </c>
      <c r="P56" s="8" t="s">
        <v>25</v>
      </c>
      <c r="Q56" s="8">
        <v>7.54</v>
      </c>
      <c r="R56" s="11">
        <v>43581</v>
      </c>
      <c r="S56" s="12">
        <f t="shared" si="0"/>
        <v>4</v>
      </c>
      <c r="T56" s="13">
        <f t="shared" si="1"/>
        <v>4</v>
      </c>
    </row>
    <row r="57" spans="1:20" x14ac:dyDescent="0.25">
      <c r="A57" s="8" t="s">
        <v>28</v>
      </c>
      <c r="B57" s="8">
        <v>48</v>
      </c>
      <c r="C57" s="8">
        <v>3</v>
      </c>
      <c r="D57" s="8">
        <v>6</v>
      </c>
      <c r="E57" s="9">
        <v>117000</v>
      </c>
      <c r="F57" s="10">
        <v>5616000</v>
      </c>
      <c r="G57" s="8" t="s">
        <v>20</v>
      </c>
      <c r="H57" s="8" t="s">
        <v>20</v>
      </c>
      <c r="I57" s="8" t="s">
        <v>20</v>
      </c>
      <c r="J57" s="8" t="s">
        <v>20</v>
      </c>
      <c r="K57" s="8" t="s">
        <v>20</v>
      </c>
      <c r="L57" s="8" t="s">
        <v>19</v>
      </c>
      <c r="M57" s="8" t="s">
        <v>27</v>
      </c>
      <c r="N57" s="9">
        <v>6458000</v>
      </c>
      <c r="O57" s="8" t="s">
        <v>20</v>
      </c>
      <c r="P57" s="8" t="s">
        <v>36</v>
      </c>
      <c r="Q57" s="8">
        <v>7.08</v>
      </c>
      <c r="R57" s="11">
        <v>43281</v>
      </c>
      <c r="S57" s="12">
        <f t="shared" si="0"/>
        <v>5</v>
      </c>
      <c r="T57" s="13">
        <f t="shared" si="1"/>
        <v>3</v>
      </c>
    </row>
    <row r="58" spans="1:20" x14ac:dyDescent="0.25">
      <c r="A58" s="8" t="s">
        <v>23</v>
      </c>
      <c r="B58" s="8">
        <v>87</v>
      </c>
      <c r="C58" s="8">
        <v>6</v>
      </c>
      <c r="D58" s="8">
        <v>8</v>
      </c>
      <c r="E58" s="9">
        <v>76500</v>
      </c>
      <c r="F58" s="10">
        <v>6655500</v>
      </c>
      <c r="G58" s="8" t="s">
        <v>20</v>
      </c>
      <c r="H58" s="8" t="s">
        <v>20</v>
      </c>
      <c r="I58" s="8" t="s">
        <v>20</v>
      </c>
      <c r="J58" s="8" t="s">
        <v>20</v>
      </c>
      <c r="K58" s="8" t="s">
        <v>20</v>
      </c>
      <c r="L58" s="8" t="s">
        <v>19</v>
      </c>
      <c r="M58" s="8" t="s">
        <v>24</v>
      </c>
      <c r="N58" s="9">
        <v>7654000</v>
      </c>
      <c r="O58" s="8" t="s">
        <v>20</v>
      </c>
      <c r="P58" s="8" t="s">
        <v>36</v>
      </c>
      <c r="Q58" s="8">
        <v>8.82</v>
      </c>
      <c r="R58" s="11">
        <v>43311</v>
      </c>
      <c r="S58" s="12">
        <f t="shared" si="0"/>
        <v>4</v>
      </c>
      <c r="T58" s="13">
        <f t="shared" si="1"/>
        <v>4</v>
      </c>
    </row>
    <row r="59" spans="1:20" x14ac:dyDescent="0.25">
      <c r="A59" s="8" t="s">
        <v>30</v>
      </c>
      <c r="B59" s="8">
        <v>56</v>
      </c>
      <c r="C59" s="8">
        <v>2</v>
      </c>
      <c r="D59" s="8">
        <v>6</v>
      </c>
      <c r="E59" s="9">
        <v>81000</v>
      </c>
      <c r="F59" s="10">
        <v>4536000</v>
      </c>
      <c r="G59" s="8" t="s">
        <v>19</v>
      </c>
      <c r="H59" s="8" t="s">
        <v>20</v>
      </c>
      <c r="I59" s="8" t="s">
        <v>20</v>
      </c>
      <c r="J59" s="8" t="s">
        <v>20</v>
      </c>
      <c r="K59" s="8" t="s">
        <v>20</v>
      </c>
      <c r="L59" s="8" t="s">
        <v>19</v>
      </c>
      <c r="M59" s="8" t="s">
        <v>27</v>
      </c>
      <c r="N59" s="9">
        <v>5216000</v>
      </c>
      <c r="O59" s="8" t="s">
        <v>20</v>
      </c>
      <c r="P59" s="8" t="s">
        <v>29</v>
      </c>
      <c r="Q59" s="8">
        <v>5.15</v>
      </c>
      <c r="R59" s="11">
        <v>43637</v>
      </c>
      <c r="S59" s="12">
        <f t="shared" si="0"/>
        <v>5</v>
      </c>
      <c r="T59" s="13">
        <f t="shared" si="1"/>
        <v>4</v>
      </c>
    </row>
    <row r="60" spans="1:20" x14ac:dyDescent="0.25">
      <c r="A60" s="8" t="s">
        <v>30</v>
      </c>
      <c r="B60" s="8">
        <v>47</v>
      </c>
      <c r="C60" s="8">
        <v>1</v>
      </c>
      <c r="D60" s="8">
        <v>8</v>
      </c>
      <c r="E60" s="9">
        <v>85000</v>
      </c>
      <c r="F60" s="10">
        <v>3995000</v>
      </c>
      <c r="G60" s="8" t="s">
        <v>20</v>
      </c>
      <c r="H60" s="8" t="s">
        <v>19</v>
      </c>
      <c r="I60" s="8" t="s">
        <v>19</v>
      </c>
      <c r="J60" s="8" t="s">
        <v>19</v>
      </c>
      <c r="K60" s="8" t="s">
        <v>19</v>
      </c>
      <c r="L60" s="8" t="s">
        <v>19</v>
      </c>
      <c r="M60" s="8" t="s">
        <v>24</v>
      </c>
      <c r="N60" s="9">
        <v>4594000</v>
      </c>
      <c r="O60" s="8" t="s">
        <v>20</v>
      </c>
      <c r="P60" s="8" t="s">
        <v>36</v>
      </c>
      <c r="Q60" s="8">
        <v>5.45</v>
      </c>
      <c r="R60" s="11">
        <v>43750</v>
      </c>
      <c r="S60" s="12">
        <f t="shared" si="0"/>
        <v>4</v>
      </c>
      <c r="T60" s="13">
        <f t="shared" si="1"/>
        <v>3</v>
      </c>
    </row>
    <row r="61" spans="1:20" x14ac:dyDescent="0.25">
      <c r="A61" s="8" t="s">
        <v>37</v>
      </c>
      <c r="B61" s="8">
        <v>30</v>
      </c>
      <c r="C61" s="8">
        <v>8</v>
      </c>
      <c r="D61" s="8">
        <v>8</v>
      </c>
      <c r="E61" s="9">
        <v>119000</v>
      </c>
      <c r="F61" s="10">
        <v>3570000</v>
      </c>
      <c r="G61" s="8" t="s">
        <v>19</v>
      </c>
      <c r="H61" s="8" t="s">
        <v>20</v>
      </c>
      <c r="I61" s="8" t="s">
        <v>20</v>
      </c>
      <c r="J61" s="8" t="s">
        <v>20</v>
      </c>
      <c r="K61" s="8" t="s">
        <v>19</v>
      </c>
      <c r="L61" s="8" t="s">
        <v>19</v>
      </c>
      <c r="M61" s="8" t="s">
        <v>32</v>
      </c>
      <c r="N61" s="9">
        <v>4106000</v>
      </c>
      <c r="O61" s="8" t="s">
        <v>20</v>
      </c>
      <c r="P61" s="8" t="s">
        <v>29</v>
      </c>
      <c r="Q61" s="8">
        <v>5.21</v>
      </c>
      <c r="R61" s="11">
        <v>43260</v>
      </c>
      <c r="S61" s="12">
        <f t="shared" si="0"/>
        <v>4</v>
      </c>
      <c r="T61" s="13">
        <f t="shared" si="1"/>
        <v>3</v>
      </c>
    </row>
    <row r="62" spans="1:20" x14ac:dyDescent="0.25">
      <c r="A62" s="8" t="s">
        <v>30</v>
      </c>
      <c r="B62" s="8">
        <v>54</v>
      </c>
      <c r="C62" s="8">
        <v>11</v>
      </c>
      <c r="D62" s="8">
        <v>2</v>
      </c>
      <c r="E62" s="9">
        <v>100000</v>
      </c>
      <c r="F62" s="10">
        <v>5400000</v>
      </c>
      <c r="G62" s="8" t="s">
        <v>19</v>
      </c>
      <c r="H62" s="8" t="s">
        <v>20</v>
      </c>
      <c r="I62" s="8" t="s">
        <v>20</v>
      </c>
      <c r="J62" s="8" t="s">
        <v>19</v>
      </c>
      <c r="K62" s="8" t="s">
        <v>20</v>
      </c>
      <c r="L62" s="8" t="s">
        <v>19</v>
      </c>
      <c r="M62" s="8" t="s">
        <v>32</v>
      </c>
      <c r="N62" s="9">
        <v>6210000</v>
      </c>
      <c r="O62" s="8" t="s">
        <v>19</v>
      </c>
      <c r="P62" s="8" t="s">
        <v>29</v>
      </c>
      <c r="Q62" s="8">
        <v>2.83</v>
      </c>
      <c r="R62" s="11">
        <v>43611</v>
      </c>
      <c r="S62" s="12">
        <f t="shared" si="0"/>
        <v>7</v>
      </c>
      <c r="T62" s="13">
        <f t="shared" si="1"/>
        <v>4</v>
      </c>
    </row>
    <row r="63" spans="1:20" x14ac:dyDescent="0.25">
      <c r="A63" s="8" t="s">
        <v>33</v>
      </c>
      <c r="B63" s="8">
        <v>32</v>
      </c>
      <c r="C63" s="8">
        <v>7</v>
      </c>
      <c r="D63" s="8">
        <v>4</v>
      </c>
      <c r="E63" s="9">
        <v>71500</v>
      </c>
      <c r="F63" s="10">
        <v>2288000</v>
      </c>
      <c r="G63" s="8" t="s">
        <v>20</v>
      </c>
      <c r="H63" s="8" t="s">
        <v>20</v>
      </c>
      <c r="I63" s="8" t="s">
        <v>20</v>
      </c>
      <c r="J63" s="8" t="s">
        <v>20</v>
      </c>
      <c r="K63" s="8" t="s">
        <v>19</v>
      </c>
      <c r="L63" s="8" t="s">
        <v>19</v>
      </c>
      <c r="M63" s="8" t="s">
        <v>27</v>
      </c>
      <c r="N63" s="9">
        <v>2631000</v>
      </c>
      <c r="O63" s="8" t="s">
        <v>20</v>
      </c>
      <c r="P63" s="8" t="s">
        <v>22</v>
      </c>
      <c r="Q63" s="8">
        <v>8.93</v>
      </c>
      <c r="R63" s="11">
        <v>43399</v>
      </c>
      <c r="S63" s="12">
        <f t="shared" si="0"/>
        <v>6</v>
      </c>
      <c r="T63" s="13">
        <f t="shared" si="1"/>
        <v>3</v>
      </c>
    </row>
    <row r="64" spans="1:20" x14ac:dyDescent="0.25">
      <c r="A64" s="8" t="s">
        <v>31</v>
      </c>
      <c r="B64" s="8">
        <v>34</v>
      </c>
      <c r="C64" s="8">
        <v>4</v>
      </c>
      <c r="D64" s="8">
        <v>5</v>
      </c>
      <c r="E64" s="9">
        <v>91300</v>
      </c>
      <c r="F64" s="10">
        <v>3104200</v>
      </c>
      <c r="G64" s="8" t="s">
        <v>20</v>
      </c>
      <c r="H64" s="8" t="s">
        <v>20</v>
      </c>
      <c r="I64" s="8" t="s">
        <v>20</v>
      </c>
      <c r="J64" s="8" t="s">
        <v>20</v>
      </c>
      <c r="K64" s="8" t="s">
        <v>20</v>
      </c>
      <c r="L64" s="8" t="s">
        <v>20</v>
      </c>
      <c r="M64" s="8" t="s">
        <v>24</v>
      </c>
      <c r="N64" s="9">
        <v>3570000</v>
      </c>
      <c r="O64" s="8" t="s">
        <v>19</v>
      </c>
      <c r="P64" s="8" t="s">
        <v>36</v>
      </c>
      <c r="Q64" s="8">
        <v>9.27</v>
      </c>
      <c r="R64" s="11">
        <v>43373</v>
      </c>
      <c r="S64" s="12">
        <f t="shared" si="0"/>
        <v>6</v>
      </c>
      <c r="T64" s="13">
        <f t="shared" si="1"/>
        <v>3</v>
      </c>
    </row>
    <row r="65" spans="1:20" x14ac:dyDescent="0.25">
      <c r="A65" s="8" t="s">
        <v>23</v>
      </c>
      <c r="B65" s="8">
        <v>76</v>
      </c>
      <c r="C65" s="8">
        <v>6</v>
      </c>
      <c r="D65" s="8">
        <v>4</v>
      </c>
      <c r="E65" s="9">
        <v>71500</v>
      </c>
      <c r="F65" s="10">
        <v>5434000</v>
      </c>
      <c r="G65" s="8" t="s">
        <v>19</v>
      </c>
      <c r="H65" s="8" t="s">
        <v>19</v>
      </c>
      <c r="I65" s="8" t="s">
        <v>20</v>
      </c>
      <c r="J65" s="8" t="s">
        <v>20</v>
      </c>
      <c r="K65" s="8" t="s">
        <v>19</v>
      </c>
      <c r="L65" s="8" t="s">
        <v>19</v>
      </c>
      <c r="M65" s="8" t="s">
        <v>27</v>
      </c>
      <c r="N65" s="9">
        <v>6249000</v>
      </c>
      <c r="O65" s="8" t="s">
        <v>20</v>
      </c>
      <c r="P65" s="8" t="s">
        <v>22</v>
      </c>
      <c r="Q65" s="8">
        <v>5.05</v>
      </c>
      <c r="R65" s="11">
        <v>43757</v>
      </c>
      <c r="S65" s="12">
        <f t="shared" si="0"/>
        <v>6</v>
      </c>
      <c r="T65" s="13">
        <f t="shared" si="1"/>
        <v>4</v>
      </c>
    </row>
    <row r="66" spans="1:20" x14ac:dyDescent="0.25">
      <c r="A66" s="8" t="s">
        <v>34</v>
      </c>
      <c r="B66" s="8">
        <v>88</v>
      </c>
      <c r="C66" s="8">
        <v>2</v>
      </c>
      <c r="D66" s="8">
        <v>2</v>
      </c>
      <c r="E66" s="9">
        <v>90000</v>
      </c>
      <c r="F66" s="10">
        <v>7920000</v>
      </c>
      <c r="G66" s="8" t="s">
        <v>19</v>
      </c>
      <c r="H66" s="8" t="s">
        <v>20</v>
      </c>
      <c r="I66" s="8" t="s">
        <v>20</v>
      </c>
      <c r="J66" s="8" t="s">
        <v>20</v>
      </c>
      <c r="K66" s="8" t="s">
        <v>19</v>
      </c>
      <c r="L66" s="8" t="s">
        <v>20</v>
      </c>
      <c r="M66" s="8" t="s">
        <v>27</v>
      </c>
      <c r="N66" s="9">
        <v>9108000</v>
      </c>
      <c r="O66" s="8" t="s">
        <v>20</v>
      </c>
      <c r="P66" s="8" t="s">
        <v>22</v>
      </c>
      <c r="Q66" s="8">
        <v>1.17</v>
      </c>
      <c r="R66" s="11">
        <v>43666</v>
      </c>
      <c r="S66" s="12">
        <f t="shared" si="0"/>
        <v>7</v>
      </c>
      <c r="T66" s="13">
        <f t="shared" si="1"/>
        <v>4</v>
      </c>
    </row>
    <row r="67" spans="1:20" x14ac:dyDescent="0.25">
      <c r="A67" s="8" t="s">
        <v>30</v>
      </c>
      <c r="B67" s="8">
        <v>77</v>
      </c>
      <c r="C67" s="8">
        <v>7</v>
      </c>
      <c r="D67" s="8">
        <v>5</v>
      </c>
      <c r="E67" s="9">
        <v>107900</v>
      </c>
      <c r="F67" s="10">
        <v>8308300</v>
      </c>
      <c r="G67" s="8" t="s">
        <v>19</v>
      </c>
      <c r="H67" s="8"/>
      <c r="I67" s="8"/>
      <c r="J67" s="8" t="s">
        <v>19</v>
      </c>
      <c r="K67" s="8" t="s">
        <v>19</v>
      </c>
      <c r="L67" s="8" t="s">
        <v>19</v>
      </c>
      <c r="M67" s="8" t="s">
        <v>24</v>
      </c>
      <c r="N67" s="9">
        <v>9555000</v>
      </c>
      <c r="O67" s="8" t="s">
        <v>19</v>
      </c>
      <c r="P67" s="8" t="s">
        <v>22</v>
      </c>
      <c r="Q67" s="8">
        <v>10.08</v>
      </c>
      <c r="R67" s="11">
        <v>43301</v>
      </c>
      <c r="S67" s="12">
        <f t="shared" ref="S67:S130" si="4">VLOOKUP(D67,$Y$2:$Z$11,2,0)</f>
        <v>6</v>
      </c>
      <c r="T67" s="13">
        <f t="shared" ref="T67:T130" si="5">IF(B67&lt;=50,3,IF(B67&gt;100,5,4))</f>
        <v>4</v>
      </c>
    </row>
    <row r="68" spans="1:20" x14ac:dyDescent="0.25">
      <c r="A68" s="8" t="s">
        <v>23</v>
      </c>
      <c r="B68" s="8">
        <v>89</v>
      </c>
      <c r="C68" s="8">
        <v>6</v>
      </c>
      <c r="D68" s="8">
        <v>6</v>
      </c>
      <c r="E68" s="9">
        <v>81000</v>
      </c>
      <c r="F68" s="10">
        <v>7209000</v>
      </c>
      <c r="G68" s="8" t="s">
        <v>19</v>
      </c>
      <c r="H68" s="8" t="s">
        <v>20</v>
      </c>
      <c r="I68" s="8" t="s">
        <v>20</v>
      </c>
      <c r="J68" s="8" t="s">
        <v>19</v>
      </c>
      <c r="K68" s="8" t="s">
        <v>19</v>
      </c>
      <c r="L68" s="8" t="s">
        <v>19</v>
      </c>
      <c r="M68" s="8" t="s">
        <v>27</v>
      </c>
      <c r="N68" s="9">
        <v>8290000</v>
      </c>
      <c r="O68" s="8" t="s">
        <v>19</v>
      </c>
      <c r="P68" s="8" t="s">
        <v>36</v>
      </c>
      <c r="Q68" s="8">
        <v>12.66</v>
      </c>
      <c r="R68" s="11">
        <v>43439</v>
      </c>
      <c r="S68" s="12">
        <f t="shared" si="4"/>
        <v>5</v>
      </c>
      <c r="T68" s="13">
        <f t="shared" si="5"/>
        <v>4</v>
      </c>
    </row>
    <row r="69" spans="1:20" x14ac:dyDescent="0.25">
      <c r="A69" s="8" t="s">
        <v>33</v>
      </c>
      <c r="B69" s="8">
        <v>31</v>
      </c>
      <c r="C69" s="8">
        <v>1</v>
      </c>
      <c r="D69" s="8">
        <v>1</v>
      </c>
      <c r="E69" s="9">
        <v>84000</v>
      </c>
      <c r="F69" s="10">
        <v>2604000</v>
      </c>
      <c r="G69" s="8" t="s">
        <v>20</v>
      </c>
      <c r="H69" s="8" t="s">
        <v>20</v>
      </c>
      <c r="I69" s="8" t="s">
        <v>20</v>
      </c>
      <c r="J69" s="8" t="s">
        <v>20</v>
      </c>
      <c r="K69" s="8" t="s">
        <v>19</v>
      </c>
      <c r="L69" s="8" t="s">
        <v>19</v>
      </c>
      <c r="M69" s="8" t="s">
        <v>27</v>
      </c>
      <c r="N69" s="9">
        <v>2995000</v>
      </c>
      <c r="O69" s="8" t="s">
        <v>20</v>
      </c>
      <c r="P69" s="8" t="s">
        <v>29</v>
      </c>
      <c r="Q69" s="8">
        <v>1.64</v>
      </c>
      <c r="R69" s="11">
        <v>43597</v>
      </c>
      <c r="S69" s="12">
        <f t="shared" si="4"/>
        <v>9</v>
      </c>
      <c r="T69" s="13">
        <f t="shared" si="5"/>
        <v>3</v>
      </c>
    </row>
    <row r="70" spans="1:20" x14ac:dyDescent="0.25">
      <c r="A70" s="8" t="s">
        <v>31</v>
      </c>
      <c r="B70" s="8">
        <v>27</v>
      </c>
      <c r="C70" s="8">
        <v>9</v>
      </c>
      <c r="D70" s="8">
        <v>3</v>
      </c>
      <c r="E70" s="9">
        <v>96000</v>
      </c>
      <c r="F70" s="10">
        <v>2592000</v>
      </c>
      <c r="G70" s="8" t="s">
        <v>20</v>
      </c>
      <c r="H70" s="8" t="s">
        <v>20</v>
      </c>
      <c r="I70" s="8" t="s">
        <v>20</v>
      </c>
      <c r="J70" s="8" t="s">
        <v>20</v>
      </c>
      <c r="K70" s="8" t="s">
        <v>20</v>
      </c>
      <c r="L70" s="8" t="s">
        <v>19</v>
      </c>
      <c r="M70" s="8" t="s">
        <v>24</v>
      </c>
      <c r="N70" s="9">
        <v>2981000</v>
      </c>
      <c r="O70" s="8" t="s">
        <v>19</v>
      </c>
      <c r="P70" s="8" t="s">
        <v>29</v>
      </c>
      <c r="Q70" s="8">
        <v>3.41</v>
      </c>
      <c r="R70" s="11">
        <v>43364</v>
      </c>
      <c r="S70" s="12">
        <f t="shared" si="4"/>
        <v>6</v>
      </c>
      <c r="T70" s="13">
        <f t="shared" si="5"/>
        <v>3</v>
      </c>
    </row>
    <row r="71" spans="1:20" x14ac:dyDescent="0.25">
      <c r="A71" s="8" t="s">
        <v>28</v>
      </c>
      <c r="B71" s="8">
        <v>69</v>
      </c>
      <c r="C71" s="8">
        <v>7</v>
      </c>
      <c r="D71" s="8">
        <v>5</v>
      </c>
      <c r="E71" s="9">
        <v>83000</v>
      </c>
      <c r="F71" s="10">
        <v>5727000</v>
      </c>
      <c r="G71" s="8"/>
      <c r="H71" s="8" t="s">
        <v>19</v>
      </c>
      <c r="I71" s="8"/>
      <c r="J71" s="8"/>
      <c r="K71" s="8" t="s">
        <v>19</v>
      </c>
      <c r="L71" s="8" t="s">
        <v>19</v>
      </c>
      <c r="M71" s="8" t="s">
        <v>24</v>
      </c>
      <c r="N71" s="9">
        <v>6586000</v>
      </c>
      <c r="O71" s="8" t="s">
        <v>19</v>
      </c>
      <c r="P71" s="8" t="s">
        <v>25</v>
      </c>
      <c r="Q71" s="8">
        <v>7.53</v>
      </c>
      <c r="R71" s="11">
        <v>43475</v>
      </c>
      <c r="S71" s="12">
        <f t="shared" si="4"/>
        <v>6</v>
      </c>
      <c r="T71" s="13">
        <f t="shared" si="5"/>
        <v>4</v>
      </c>
    </row>
    <row r="72" spans="1:20" x14ac:dyDescent="0.25">
      <c r="A72" s="8" t="s">
        <v>18</v>
      </c>
      <c r="B72" s="8">
        <v>45</v>
      </c>
      <c r="C72" s="8">
        <v>2</v>
      </c>
      <c r="D72" s="8">
        <v>8</v>
      </c>
      <c r="E72" s="9">
        <v>68000</v>
      </c>
      <c r="F72" s="10">
        <v>3060000</v>
      </c>
      <c r="G72" s="8" t="s">
        <v>20</v>
      </c>
      <c r="H72" s="8" t="s">
        <v>20</v>
      </c>
      <c r="I72" s="8" t="s">
        <v>20</v>
      </c>
      <c r="J72" s="8" t="s">
        <v>20</v>
      </c>
      <c r="K72" s="8" t="s">
        <v>20</v>
      </c>
      <c r="L72" s="8" t="s">
        <v>19</v>
      </c>
      <c r="M72" s="8" t="s">
        <v>24</v>
      </c>
      <c r="N72" s="9">
        <v>3519000</v>
      </c>
      <c r="O72" s="8" t="s">
        <v>20</v>
      </c>
      <c r="P72" s="8" t="s">
        <v>22</v>
      </c>
      <c r="Q72" s="8">
        <v>7.88</v>
      </c>
      <c r="R72" s="11">
        <v>43264</v>
      </c>
      <c r="S72" s="12">
        <f t="shared" si="4"/>
        <v>4</v>
      </c>
      <c r="T72" s="13">
        <f t="shared" si="5"/>
        <v>3</v>
      </c>
    </row>
    <row r="73" spans="1:20" x14ac:dyDescent="0.25">
      <c r="A73" s="8" t="s">
        <v>35</v>
      </c>
      <c r="B73" s="8">
        <v>92</v>
      </c>
      <c r="C73" s="8">
        <v>4</v>
      </c>
      <c r="D73" s="8">
        <v>1</v>
      </c>
      <c r="E73" s="9">
        <v>84000</v>
      </c>
      <c r="F73" s="10">
        <v>7728000</v>
      </c>
      <c r="G73" s="8" t="s">
        <v>19</v>
      </c>
      <c r="H73" s="8" t="s">
        <v>20</v>
      </c>
      <c r="I73" s="8" t="s">
        <v>20</v>
      </c>
      <c r="J73" s="8" t="s">
        <v>19</v>
      </c>
      <c r="K73" s="8" t="s">
        <v>20</v>
      </c>
      <c r="L73" s="8" t="s">
        <v>20</v>
      </c>
      <c r="M73" s="8" t="s">
        <v>27</v>
      </c>
      <c r="N73" s="9">
        <v>8887000</v>
      </c>
      <c r="O73" s="8" t="s">
        <v>20</v>
      </c>
      <c r="P73" s="8" t="s">
        <v>22</v>
      </c>
      <c r="Q73" s="8">
        <v>1.59</v>
      </c>
      <c r="R73" s="11">
        <v>43583</v>
      </c>
      <c r="S73" s="12">
        <f t="shared" si="4"/>
        <v>9</v>
      </c>
      <c r="T73" s="13">
        <f t="shared" si="5"/>
        <v>4</v>
      </c>
    </row>
    <row r="74" spans="1:20" x14ac:dyDescent="0.25">
      <c r="A74" s="8" t="s">
        <v>31</v>
      </c>
      <c r="B74" s="8">
        <v>24</v>
      </c>
      <c r="C74" s="8">
        <v>2</v>
      </c>
      <c r="D74" s="8">
        <v>6</v>
      </c>
      <c r="E74" s="9">
        <v>90000</v>
      </c>
      <c r="F74" s="10">
        <v>2160000</v>
      </c>
      <c r="G74" s="8" t="s">
        <v>20</v>
      </c>
      <c r="H74" s="8" t="s">
        <v>20</v>
      </c>
      <c r="I74" s="8" t="s">
        <v>20</v>
      </c>
      <c r="J74" s="8" t="s">
        <v>20</v>
      </c>
      <c r="K74" s="8" t="s">
        <v>19</v>
      </c>
      <c r="L74" s="8" t="s">
        <v>20</v>
      </c>
      <c r="M74" s="8" t="s">
        <v>27</v>
      </c>
      <c r="N74" s="9">
        <v>2484000</v>
      </c>
      <c r="O74" s="8" t="s">
        <v>19</v>
      </c>
      <c r="P74" s="8" t="s">
        <v>29</v>
      </c>
      <c r="Q74" s="8">
        <v>11.42</v>
      </c>
      <c r="R74" s="11">
        <v>43464</v>
      </c>
      <c r="S74" s="12">
        <f t="shared" si="4"/>
        <v>5</v>
      </c>
      <c r="T74" s="13">
        <f t="shared" si="5"/>
        <v>3</v>
      </c>
    </row>
    <row r="75" spans="1:20" x14ac:dyDescent="0.25">
      <c r="A75" s="8" t="s">
        <v>35</v>
      </c>
      <c r="B75" s="8">
        <v>128</v>
      </c>
      <c r="C75" s="8">
        <v>3</v>
      </c>
      <c r="D75" s="8">
        <v>8</v>
      </c>
      <c r="E75" s="9">
        <v>110500</v>
      </c>
      <c r="F75" s="10">
        <v>14144000</v>
      </c>
      <c r="G75" s="8" t="s">
        <v>20</v>
      </c>
      <c r="H75" s="8" t="s">
        <v>20</v>
      </c>
      <c r="I75" s="8" t="s">
        <v>20</v>
      </c>
      <c r="J75" s="8" t="s">
        <v>20</v>
      </c>
      <c r="K75" s="8" t="s">
        <v>19</v>
      </c>
      <c r="L75" s="8" t="s">
        <v>20</v>
      </c>
      <c r="M75" s="8" t="s">
        <v>27</v>
      </c>
      <c r="N75" s="9">
        <v>16266000</v>
      </c>
      <c r="O75" s="8" t="s">
        <v>19</v>
      </c>
      <c r="P75" s="8" t="s">
        <v>25</v>
      </c>
      <c r="Q75" s="8">
        <v>5.61</v>
      </c>
      <c r="R75" s="11">
        <v>43706</v>
      </c>
      <c r="S75" s="12">
        <f t="shared" si="4"/>
        <v>4</v>
      </c>
      <c r="T75" s="13">
        <f t="shared" si="5"/>
        <v>5</v>
      </c>
    </row>
    <row r="76" spans="1:20" x14ac:dyDescent="0.25">
      <c r="A76" s="8" t="s">
        <v>31</v>
      </c>
      <c r="B76" s="8">
        <v>25</v>
      </c>
      <c r="C76" s="8">
        <v>9</v>
      </c>
      <c r="D76" s="8">
        <v>9</v>
      </c>
      <c r="E76" s="9">
        <v>75000</v>
      </c>
      <c r="F76" s="10">
        <v>1875000</v>
      </c>
      <c r="G76" s="8" t="s">
        <v>20</v>
      </c>
      <c r="H76" s="8" t="s">
        <v>20</v>
      </c>
      <c r="I76" s="8" t="s">
        <v>20</v>
      </c>
      <c r="J76" s="8" t="s">
        <v>20</v>
      </c>
      <c r="K76" s="8" t="s">
        <v>20</v>
      </c>
      <c r="L76" s="8" t="s">
        <v>19</v>
      </c>
      <c r="M76" s="8" t="s">
        <v>32</v>
      </c>
      <c r="N76" s="9">
        <v>2156000</v>
      </c>
      <c r="O76" s="8" t="s">
        <v>19</v>
      </c>
      <c r="P76" s="8" t="s">
        <v>36</v>
      </c>
      <c r="Q76" s="8">
        <v>7.39</v>
      </c>
      <c r="R76" s="11">
        <v>43481</v>
      </c>
      <c r="S76" s="12">
        <f t="shared" si="4"/>
        <v>4</v>
      </c>
      <c r="T76" s="13">
        <f t="shared" si="5"/>
        <v>3</v>
      </c>
    </row>
    <row r="77" spans="1:20" x14ac:dyDescent="0.25">
      <c r="A77" s="8" t="s">
        <v>18</v>
      </c>
      <c r="B77" s="8">
        <v>68</v>
      </c>
      <c r="C77" s="8">
        <v>0</v>
      </c>
      <c r="D77" s="8">
        <v>8</v>
      </c>
      <c r="E77" s="9">
        <v>127500</v>
      </c>
      <c r="F77" s="10">
        <v>8670000</v>
      </c>
      <c r="G77" s="8" t="s">
        <v>20</v>
      </c>
      <c r="H77" s="8" t="s">
        <v>20</v>
      </c>
      <c r="I77" s="8" t="s">
        <v>20</v>
      </c>
      <c r="J77" s="8" t="s">
        <v>20</v>
      </c>
      <c r="K77" s="8" t="s">
        <v>19</v>
      </c>
      <c r="L77" s="8" t="s">
        <v>19</v>
      </c>
      <c r="M77" s="8" t="s">
        <v>24</v>
      </c>
      <c r="N77" s="9">
        <v>9971000</v>
      </c>
      <c r="O77" s="8" t="s">
        <v>19</v>
      </c>
      <c r="P77" s="8" t="s">
        <v>36</v>
      </c>
      <c r="Q77" s="8">
        <v>9.32</v>
      </c>
      <c r="R77" s="11">
        <v>43546</v>
      </c>
      <c r="S77" s="12">
        <f t="shared" si="4"/>
        <v>4</v>
      </c>
      <c r="T77" s="13">
        <f t="shared" si="5"/>
        <v>4</v>
      </c>
    </row>
    <row r="78" spans="1:20" x14ac:dyDescent="0.25">
      <c r="A78" s="8" t="s">
        <v>34</v>
      </c>
      <c r="B78" s="8">
        <v>76</v>
      </c>
      <c r="C78" s="8">
        <v>12</v>
      </c>
      <c r="D78" s="8">
        <v>4</v>
      </c>
      <c r="E78" s="9">
        <v>52000</v>
      </c>
      <c r="F78" s="10">
        <v>3952000</v>
      </c>
      <c r="G78" s="8" t="s">
        <v>19</v>
      </c>
      <c r="H78" s="8" t="s">
        <v>19</v>
      </c>
      <c r="I78" s="8" t="s">
        <v>20</v>
      </c>
      <c r="J78" s="8" t="s">
        <v>20</v>
      </c>
      <c r="K78" s="8" t="s">
        <v>20</v>
      </c>
      <c r="L78" s="8" t="s">
        <v>19</v>
      </c>
      <c r="M78" s="8" t="s">
        <v>32</v>
      </c>
      <c r="N78" s="9">
        <v>4545000</v>
      </c>
      <c r="O78" s="8" t="s">
        <v>19</v>
      </c>
      <c r="P78" s="8" t="s">
        <v>29</v>
      </c>
      <c r="Q78" s="8">
        <v>4.3499999999999996</v>
      </c>
      <c r="R78" s="11">
        <v>43401</v>
      </c>
      <c r="S78" s="12">
        <f t="shared" si="4"/>
        <v>6</v>
      </c>
      <c r="T78" s="13">
        <f t="shared" si="5"/>
        <v>4</v>
      </c>
    </row>
    <row r="79" spans="1:20" x14ac:dyDescent="0.25">
      <c r="A79" s="8" t="s">
        <v>26</v>
      </c>
      <c r="B79" s="8">
        <v>52</v>
      </c>
      <c r="C79" s="8">
        <v>3</v>
      </c>
      <c r="D79" s="8">
        <v>5</v>
      </c>
      <c r="E79" s="9">
        <v>74700</v>
      </c>
      <c r="F79" s="10">
        <v>3884400</v>
      </c>
      <c r="G79" s="8"/>
      <c r="H79" s="8"/>
      <c r="I79" s="8"/>
      <c r="J79" s="8"/>
      <c r="K79" s="8" t="s">
        <v>20</v>
      </c>
      <c r="L79" s="8" t="s">
        <v>19</v>
      </c>
      <c r="M79" s="8" t="s">
        <v>24</v>
      </c>
      <c r="N79" s="9">
        <v>4467000</v>
      </c>
      <c r="O79" s="8" t="s">
        <v>19</v>
      </c>
      <c r="P79" s="8" t="s">
        <v>25</v>
      </c>
      <c r="Q79" s="8">
        <v>12.24</v>
      </c>
      <c r="R79" s="11">
        <v>43734</v>
      </c>
      <c r="S79" s="12">
        <f t="shared" si="4"/>
        <v>6</v>
      </c>
      <c r="T79" s="13">
        <f t="shared" si="5"/>
        <v>4</v>
      </c>
    </row>
    <row r="80" spans="1:20" x14ac:dyDescent="0.25">
      <c r="A80" s="8" t="s">
        <v>35</v>
      </c>
      <c r="B80" s="8">
        <v>92</v>
      </c>
      <c r="C80" s="8">
        <v>7</v>
      </c>
      <c r="D80" s="8">
        <v>4</v>
      </c>
      <c r="E80" s="9">
        <v>52000</v>
      </c>
      <c r="F80" s="10">
        <v>4784000</v>
      </c>
      <c r="G80" s="8" t="s">
        <v>20</v>
      </c>
      <c r="H80" s="8" t="s">
        <v>20</v>
      </c>
      <c r="I80" s="8" t="s">
        <v>20</v>
      </c>
      <c r="J80" s="8" t="s">
        <v>20</v>
      </c>
      <c r="K80" s="8" t="s">
        <v>19</v>
      </c>
      <c r="L80" s="8" t="s">
        <v>19</v>
      </c>
      <c r="M80" s="8" t="s">
        <v>24</v>
      </c>
      <c r="N80" s="9">
        <v>5502000</v>
      </c>
      <c r="O80" s="8" t="s">
        <v>19</v>
      </c>
      <c r="P80" s="8" t="s">
        <v>25</v>
      </c>
      <c r="Q80" s="8">
        <v>4.34</v>
      </c>
      <c r="R80" s="11">
        <v>43314</v>
      </c>
      <c r="S80" s="12">
        <f t="shared" si="4"/>
        <v>6</v>
      </c>
      <c r="T80" s="13">
        <f t="shared" si="5"/>
        <v>4</v>
      </c>
    </row>
    <row r="81" spans="1:20" x14ac:dyDescent="0.25">
      <c r="A81" s="8" t="s">
        <v>34</v>
      </c>
      <c r="B81" s="8">
        <v>101</v>
      </c>
      <c r="C81" s="8">
        <v>8</v>
      </c>
      <c r="D81" s="8">
        <v>5</v>
      </c>
      <c r="E81" s="9">
        <v>99600</v>
      </c>
      <c r="F81" s="10">
        <v>10059600</v>
      </c>
      <c r="G81" s="8" t="s">
        <v>19</v>
      </c>
      <c r="H81" s="8"/>
      <c r="I81" s="8"/>
      <c r="J81" s="8" t="s">
        <v>19</v>
      </c>
      <c r="K81" s="8" t="s">
        <v>20</v>
      </c>
      <c r="L81" s="8" t="s">
        <v>19</v>
      </c>
      <c r="M81" s="8" t="s">
        <v>27</v>
      </c>
      <c r="N81" s="9">
        <v>11569000</v>
      </c>
      <c r="O81" s="8" t="s">
        <v>19</v>
      </c>
      <c r="P81" s="8" t="s">
        <v>25</v>
      </c>
      <c r="Q81" s="8">
        <v>11.89</v>
      </c>
      <c r="R81" s="11">
        <v>43727</v>
      </c>
      <c r="S81" s="12">
        <f t="shared" si="4"/>
        <v>6</v>
      </c>
      <c r="T81" s="13">
        <f t="shared" si="5"/>
        <v>5</v>
      </c>
    </row>
    <row r="82" spans="1:20" x14ac:dyDescent="0.25">
      <c r="A82" s="8" t="s">
        <v>30</v>
      </c>
      <c r="B82" s="8">
        <v>80</v>
      </c>
      <c r="C82" s="8">
        <v>2</v>
      </c>
      <c r="D82" s="8">
        <v>5</v>
      </c>
      <c r="E82" s="9">
        <v>116200</v>
      </c>
      <c r="F82" s="10">
        <v>9296000</v>
      </c>
      <c r="G82" s="8" t="s">
        <v>19</v>
      </c>
      <c r="H82" s="8"/>
      <c r="I82" s="8"/>
      <c r="J82" s="8"/>
      <c r="K82" s="8" t="s">
        <v>20</v>
      </c>
      <c r="L82" s="8" t="s">
        <v>19</v>
      </c>
      <c r="M82" s="8" t="s">
        <v>27</v>
      </c>
      <c r="N82" s="9">
        <v>10690000</v>
      </c>
      <c r="O82" s="8" t="s">
        <v>19</v>
      </c>
      <c r="P82" s="8" t="s">
        <v>22</v>
      </c>
      <c r="Q82" s="8">
        <v>8.07</v>
      </c>
      <c r="R82" s="11">
        <v>43307</v>
      </c>
      <c r="S82" s="12">
        <f t="shared" si="4"/>
        <v>6</v>
      </c>
      <c r="T82" s="13">
        <f t="shared" si="5"/>
        <v>4</v>
      </c>
    </row>
    <row r="83" spans="1:20" x14ac:dyDescent="0.25">
      <c r="A83" s="8" t="s">
        <v>23</v>
      </c>
      <c r="B83" s="8">
        <v>70</v>
      </c>
      <c r="C83" s="8">
        <v>11</v>
      </c>
      <c r="D83" s="8">
        <v>6</v>
      </c>
      <c r="E83" s="9">
        <v>108000</v>
      </c>
      <c r="F83" s="10">
        <v>7560000</v>
      </c>
      <c r="G83" s="8" t="s">
        <v>20</v>
      </c>
      <c r="H83" s="8" t="s">
        <v>20</v>
      </c>
      <c r="I83" s="8" t="s">
        <v>19</v>
      </c>
      <c r="J83" s="8" t="s">
        <v>20</v>
      </c>
      <c r="K83" s="8" t="s">
        <v>19</v>
      </c>
      <c r="L83" s="8" t="s">
        <v>19</v>
      </c>
      <c r="M83" s="8" t="s">
        <v>24</v>
      </c>
      <c r="N83" s="9">
        <v>8694000</v>
      </c>
      <c r="O83" s="8" t="s">
        <v>20</v>
      </c>
      <c r="P83" s="8" t="s">
        <v>22</v>
      </c>
      <c r="Q83" s="8">
        <v>9.85</v>
      </c>
      <c r="R83" s="11">
        <v>43709</v>
      </c>
      <c r="S83" s="12">
        <f t="shared" si="4"/>
        <v>5</v>
      </c>
      <c r="T83" s="13">
        <f t="shared" si="5"/>
        <v>4</v>
      </c>
    </row>
    <row r="84" spans="1:20" x14ac:dyDescent="0.25">
      <c r="A84" s="8" t="s">
        <v>28</v>
      </c>
      <c r="B84" s="8">
        <v>55</v>
      </c>
      <c r="C84" s="8">
        <v>4</v>
      </c>
      <c r="D84" s="8">
        <v>6</v>
      </c>
      <c r="E84" s="9">
        <v>126000</v>
      </c>
      <c r="F84" s="10">
        <v>6930000</v>
      </c>
      <c r="G84" s="8"/>
      <c r="H84" s="8" t="s">
        <v>19</v>
      </c>
      <c r="I84" s="8"/>
      <c r="J84" s="8"/>
      <c r="K84" s="8" t="s">
        <v>19</v>
      </c>
      <c r="L84" s="8" t="s">
        <v>19</v>
      </c>
      <c r="M84" s="8" t="s">
        <v>24</v>
      </c>
      <c r="N84" s="9">
        <v>7970000</v>
      </c>
      <c r="O84" s="8" t="s">
        <v>19</v>
      </c>
      <c r="P84" s="8" t="s">
        <v>22</v>
      </c>
      <c r="Q84" s="8">
        <v>6.57</v>
      </c>
      <c r="R84" s="11">
        <v>43542</v>
      </c>
      <c r="S84" s="12">
        <f t="shared" si="4"/>
        <v>5</v>
      </c>
      <c r="T84" s="13">
        <f t="shared" si="5"/>
        <v>4</v>
      </c>
    </row>
    <row r="85" spans="1:20" x14ac:dyDescent="0.25">
      <c r="A85" s="8" t="s">
        <v>30</v>
      </c>
      <c r="B85" s="8">
        <v>53</v>
      </c>
      <c r="C85" s="8">
        <v>11</v>
      </c>
      <c r="D85" s="8">
        <v>3</v>
      </c>
      <c r="E85" s="9">
        <v>120000</v>
      </c>
      <c r="F85" s="10">
        <v>6360000</v>
      </c>
      <c r="G85" s="8" t="s">
        <v>20</v>
      </c>
      <c r="H85" s="8" t="s">
        <v>20</v>
      </c>
      <c r="I85" s="8" t="s">
        <v>20</v>
      </c>
      <c r="J85" s="8" t="s">
        <v>20</v>
      </c>
      <c r="K85" s="8" t="s">
        <v>20</v>
      </c>
      <c r="L85" s="8" t="s">
        <v>19</v>
      </c>
      <c r="M85" s="8" t="s">
        <v>32</v>
      </c>
      <c r="N85" s="9">
        <v>7314000</v>
      </c>
      <c r="O85" s="8" t="s">
        <v>19</v>
      </c>
      <c r="P85" s="8" t="s">
        <v>29</v>
      </c>
      <c r="Q85" s="8">
        <v>5.86</v>
      </c>
      <c r="R85" s="11">
        <v>43715</v>
      </c>
      <c r="S85" s="12">
        <f t="shared" si="4"/>
        <v>6</v>
      </c>
      <c r="T85" s="13">
        <f t="shared" si="5"/>
        <v>4</v>
      </c>
    </row>
    <row r="86" spans="1:20" x14ac:dyDescent="0.25">
      <c r="A86" s="8" t="s">
        <v>33</v>
      </c>
      <c r="B86" s="8">
        <v>21</v>
      </c>
      <c r="C86" s="8">
        <v>0</v>
      </c>
      <c r="D86" s="8">
        <v>7</v>
      </c>
      <c r="E86" s="9">
        <v>63000</v>
      </c>
      <c r="F86" s="10">
        <v>1323000</v>
      </c>
      <c r="G86" s="8" t="s">
        <v>19</v>
      </c>
      <c r="H86" s="8" t="s">
        <v>20</v>
      </c>
      <c r="I86" s="8" t="s">
        <v>20</v>
      </c>
      <c r="J86" s="8" t="s">
        <v>20</v>
      </c>
      <c r="K86" s="8" t="s">
        <v>19</v>
      </c>
      <c r="L86" s="8" t="s">
        <v>20</v>
      </c>
      <c r="M86" s="8" t="s">
        <v>27</v>
      </c>
      <c r="N86" s="9">
        <v>1521000</v>
      </c>
      <c r="O86" s="8" t="s">
        <v>20</v>
      </c>
      <c r="P86" s="8" t="s">
        <v>29</v>
      </c>
      <c r="Q86" s="8">
        <v>4.87</v>
      </c>
      <c r="R86" s="11">
        <v>43515</v>
      </c>
      <c r="S86" s="12">
        <f t="shared" si="4"/>
        <v>5</v>
      </c>
      <c r="T86" s="13">
        <f t="shared" si="5"/>
        <v>3</v>
      </c>
    </row>
    <row r="87" spans="1:20" x14ac:dyDescent="0.25">
      <c r="A87" s="8" t="s">
        <v>26</v>
      </c>
      <c r="B87" s="8">
        <v>55</v>
      </c>
      <c r="C87" s="8">
        <v>10</v>
      </c>
      <c r="D87" s="8">
        <v>1</v>
      </c>
      <c r="E87" s="9">
        <v>144000</v>
      </c>
      <c r="F87" s="10">
        <v>7920000</v>
      </c>
      <c r="G87" s="8" t="s">
        <v>20</v>
      </c>
      <c r="H87" s="8" t="s">
        <v>20</v>
      </c>
      <c r="I87" s="8" t="s">
        <v>20</v>
      </c>
      <c r="J87" s="8" t="s">
        <v>20</v>
      </c>
      <c r="K87" s="8" t="s">
        <v>20</v>
      </c>
      <c r="L87" s="8" t="s">
        <v>19</v>
      </c>
      <c r="M87" s="8" t="s">
        <v>27</v>
      </c>
      <c r="N87" s="9">
        <v>9108000</v>
      </c>
      <c r="O87" s="8" t="s">
        <v>20</v>
      </c>
      <c r="P87" s="8" t="s">
        <v>25</v>
      </c>
      <c r="Q87" s="8">
        <v>0.34</v>
      </c>
      <c r="R87" s="11">
        <v>43281</v>
      </c>
      <c r="S87" s="12">
        <f t="shared" si="4"/>
        <v>9</v>
      </c>
      <c r="T87" s="13">
        <f t="shared" si="5"/>
        <v>4</v>
      </c>
    </row>
    <row r="88" spans="1:20" x14ac:dyDescent="0.25">
      <c r="A88" s="8" t="s">
        <v>34</v>
      </c>
      <c r="B88" s="8">
        <v>83</v>
      </c>
      <c r="C88" s="8">
        <v>4</v>
      </c>
      <c r="D88" s="8">
        <v>4</v>
      </c>
      <c r="E88" s="9">
        <v>45500</v>
      </c>
      <c r="F88" s="10">
        <v>3776500</v>
      </c>
      <c r="G88" s="8" t="s">
        <v>20</v>
      </c>
      <c r="H88" s="8" t="s">
        <v>20</v>
      </c>
      <c r="I88" s="8" t="s">
        <v>19</v>
      </c>
      <c r="J88" s="8" t="s">
        <v>19</v>
      </c>
      <c r="K88" s="8" t="s">
        <v>19</v>
      </c>
      <c r="L88" s="8" t="s">
        <v>20</v>
      </c>
      <c r="M88" s="8" t="s">
        <v>27</v>
      </c>
      <c r="N88" s="9">
        <v>4343000</v>
      </c>
      <c r="O88" s="8" t="s">
        <v>20</v>
      </c>
      <c r="P88" s="8" t="s">
        <v>25</v>
      </c>
      <c r="Q88" s="8">
        <v>9.2100000000000009</v>
      </c>
      <c r="R88" s="11">
        <v>43583</v>
      </c>
      <c r="S88" s="12">
        <f t="shared" si="4"/>
        <v>6</v>
      </c>
      <c r="T88" s="13">
        <f t="shared" si="5"/>
        <v>4</v>
      </c>
    </row>
    <row r="89" spans="1:20" x14ac:dyDescent="0.25">
      <c r="A89" s="8" t="s">
        <v>34</v>
      </c>
      <c r="B89" s="8">
        <v>72</v>
      </c>
      <c r="C89" s="8">
        <v>7</v>
      </c>
      <c r="D89" s="8">
        <v>4</v>
      </c>
      <c r="E89" s="9">
        <v>58500</v>
      </c>
      <c r="F89" s="10">
        <v>4212000</v>
      </c>
      <c r="G89" s="8" t="s">
        <v>20</v>
      </c>
      <c r="H89" s="8" t="s">
        <v>20</v>
      </c>
      <c r="I89" s="8" t="s">
        <v>20</v>
      </c>
      <c r="J89" s="8" t="s">
        <v>20</v>
      </c>
      <c r="K89" s="8" t="s">
        <v>20</v>
      </c>
      <c r="L89" s="8" t="s">
        <v>19</v>
      </c>
      <c r="M89" s="8" t="s">
        <v>32</v>
      </c>
      <c r="N89" s="9">
        <v>4844000</v>
      </c>
      <c r="O89" s="8" t="s">
        <v>19</v>
      </c>
      <c r="P89" s="8" t="s">
        <v>29</v>
      </c>
      <c r="Q89" s="8">
        <v>9.77</v>
      </c>
      <c r="R89" s="11">
        <v>43624</v>
      </c>
      <c r="S89" s="12">
        <f t="shared" si="4"/>
        <v>6</v>
      </c>
      <c r="T89" s="13">
        <f t="shared" si="5"/>
        <v>4</v>
      </c>
    </row>
    <row r="90" spans="1:20" x14ac:dyDescent="0.25">
      <c r="A90" s="8" t="s">
        <v>33</v>
      </c>
      <c r="B90" s="8">
        <v>31</v>
      </c>
      <c r="C90" s="8">
        <v>12</v>
      </c>
      <c r="D90" s="8">
        <v>2</v>
      </c>
      <c r="E90" s="9">
        <v>90000</v>
      </c>
      <c r="F90" s="10">
        <v>2790000</v>
      </c>
      <c r="G90" s="8" t="s">
        <v>19</v>
      </c>
      <c r="H90" s="8" t="s">
        <v>19</v>
      </c>
      <c r="I90" s="8" t="s">
        <v>19</v>
      </c>
      <c r="J90" s="8" t="s">
        <v>20</v>
      </c>
      <c r="K90" s="8" t="s">
        <v>20</v>
      </c>
      <c r="L90" s="8" t="s">
        <v>19</v>
      </c>
      <c r="M90" s="8" t="s">
        <v>24</v>
      </c>
      <c r="N90" s="9">
        <v>3209000</v>
      </c>
      <c r="O90" s="8" t="s">
        <v>19</v>
      </c>
      <c r="P90" s="8" t="s">
        <v>29</v>
      </c>
      <c r="Q90" s="8">
        <v>3.51</v>
      </c>
      <c r="R90" s="11">
        <v>43494</v>
      </c>
      <c r="S90" s="12">
        <f t="shared" si="4"/>
        <v>7</v>
      </c>
      <c r="T90" s="13">
        <f t="shared" si="5"/>
        <v>3</v>
      </c>
    </row>
    <row r="91" spans="1:20" x14ac:dyDescent="0.25">
      <c r="A91" s="8" t="s">
        <v>26</v>
      </c>
      <c r="B91" s="8">
        <v>58</v>
      </c>
      <c r="C91" s="8">
        <v>4</v>
      </c>
      <c r="D91" s="8">
        <v>2</v>
      </c>
      <c r="E91" s="9">
        <v>100000</v>
      </c>
      <c r="F91" s="10">
        <v>5800000</v>
      </c>
      <c r="G91" s="8" t="s">
        <v>19</v>
      </c>
      <c r="H91" s="8" t="s">
        <v>20</v>
      </c>
      <c r="I91" s="8" t="s">
        <v>20</v>
      </c>
      <c r="J91" s="8" t="s">
        <v>19</v>
      </c>
      <c r="K91" s="8" t="s">
        <v>20</v>
      </c>
      <c r="L91" s="8" t="s">
        <v>19</v>
      </c>
      <c r="M91" s="8" t="s">
        <v>27</v>
      </c>
      <c r="N91" s="9">
        <v>6670000</v>
      </c>
      <c r="O91" s="8" t="s">
        <v>20</v>
      </c>
      <c r="P91" s="8" t="s">
        <v>25</v>
      </c>
      <c r="Q91" s="8">
        <v>3.03</v>
      </c>
      <c r="R91" s="11">
        <v>43412</v>
      </c>
      <c r="S91" s="12">
        <f t="shared" si="4"/>
        <v>7</v>
      </c>
      <c r="T91" s="13">
        <f t="shared" si="5"/>
        <v>4</v>
      </c>
    </row>
    <row r="92" spans="1:20" x14ac:dyDescent="0.25">
      <c r="A92" s="8" t="s">
        <v>30</v>
      </c>
      <c r="B92" s="8">
        <v>87</v>
      </c>
      <c r="C92" s="8">
        <v>7</v>
      </c>
      <c r="D92" s="8">
        <v>6</v>
      </c>
      <c r="E92" s="9">
        <v>63000</v>
      </c>
      <c r="F92" s="10">
        <v>5481000</v>
      </c>
      <c r="G92" s="8"/>
      <c r="H92" s="8"/>
      <c r="I92" s="8"/>
      <c r="J92" s="8"/>
      <c r="K92" s="8" t="s">
        <v>19</v>
      </c>
      <c r="L92" s="8" t="s">
        <v>19</v>
      </c>
      <c r="M92" s="8" t="s">
        <v>32</v>
      </c>
      <c r="N92" s="9">
        <v>6303000</v>
      </c>
      <c r="O92" s="8" t="s">
        <v>19</v>
      </c>
      <c r="P92" s="8" t="s">
        <v>25</v>
      </c>
      <c r="Q92" s="8">
        <v>6.07</v>
      </c>
      <c r="R92" s="11">
        <v>43298</v>
      </c>
      <c r="S92" s="12">
        <f t="shared" si="4"/>
        <v>5</v>
      </c>
      <c r="T92" s="13">
        <f t="shared" si="5"/>
        <v>4</v>
      </c>
    </row>
    <row r="93" spans="1:20" x14ac:dyDescent="0.25">
      <c r="A93" s="8" t="s">
        <v>26</v>
      </c>
      <c r="B93" s="8">
        <v>45</v>
      </c>
      <c r="C93" s="8">
        <v>5</v>
      </c>
      <c r="D93" s="8">
        <v>3</v>
      </c>
      <c r="E93" s="9">
        <v>64000</v>
      </c>
      <c r="F93" s="10">
        <v>2880000</v>
      </c>
      <c r="G93" s="8" t="s">
        <v>19</v>
      </c>
      <c r="H93" s="8" t="s">
        <v>20</v>
      </c>
      <c r="I93" s="8" t="s">
        <v>19</v>
      </c>
      <c r="J93" s="8" t="s">
        <v>20</v>
      </c>
      <c r="K93" s="8" t="s">
        <v>20</v>
      </c>
      <c r="L93" s="8" t="s">
        <v>19</v>
      </c>
      <c r="M93" s="8" t="s">
        <v>32</v>
      </c>
      <c r="N93" s="9">
        <v>3312000</v>
      </c>
      <c r="O93" s="8" t="s">
        <v>19</v>
      </c>
      <c r="P93" s="8" t="s">
        <v>29</v>
      </c>
      <c r="Q93" s="8">
        <v>2.06</v>
      </c>
      <c r="R93" s="11">
        <v>43735</v>
      </c>
      <c r="S93" s="12">
        <f t="shared" si="4"/>
        <v>6</v>
      </c>
      <c r="T93" s="13">
        <f t="shared" si="5"/>
        <v>3</v>
      </c>
    </row>
    <row r="94" spans="1:20" x14ac:dyDescent="0.25">
      <c r="A94" s="8" t="s">
        <v>28</v>
      </c>
      <c r="B94" s="8">
        <v>51</v>
      </c>
      <c r="C94" s="8">
        <v>10</v>
      </c>
      <c r="D94" s="8">
        <v>6</v>
      </c>
      <c r="E94" s="9">
        <v>63000</v>
      </c>
      <c r="F94" s="10">
        <v>3213000</v>
      </c>
      <c r="G94" s="8" t="s">
        <v>20</v>
      </c>
      <c r="H94" s="8" t="s">
        <v>19</v>
      </c>
      <c r="I94" s="8" t="s">
        <v>19</v>
      </c>
      <c r="J94" s="8" t="s">
        <v>20</v>
      </c>
      <c r="K94" s="8" t="s">
        <v>20</v>
      </c>
      <c r="L94" s="8" t="s">
        <v>19</v>
      </c>
      <c r="M94" s="8" t="s">
        <v>24</v>
      </c>
      <c r="N94" s="9">
        <v>3695000</v>
      </c>
      <c r="O94" s="8" t="s">
        <v>20</v>
      </c>
      <c r="P94" s="8" t="s">
        <v>25</v>
      </c>
      <c r="Q94" s="8">
        <v>7.43</v>
      </c>
      <c r="R94" s="11">
        <v>43573</v>
      </c>
      <c r="S94" s="12">
        <f t="shared" si="4"/>
        <v>5</v>
      </c>
      <c r="T94" s="13">
        <f t="shared" si="5"/>
        <v>4</v>
      </c>
    </row>
    <row r="95" spans="1:20" x14ac:dyDescent="0.25">
      <c r="A95" s="8" t="s">
        <v>28</v>
      </c>
      <c r="B95" s="8">
        <v>57</v>
      </c>
      <c r="C95" s="8">
        <v>3</v>
      </c>
      <c r="D95" s="8">
        <v>6</v>
      </c>
      <c r="E95" s="9">
        <v>117000</v>
      </c>
      <c r="F95" s="10">
        <v>6669000</v>
      </c>
      <c r="G95" s="8"/>
      <c r="H95" s="8" t="s">
        <v>19</v>
      </c>
      <c r="I95" s="8"/>
      <c r="J95" s="8"/>
      <c r="K95" s="8" t="s">
        <v>20</v>
      </c>
      <c r="L95" s="8" t="s">
        <v>19</v>
      </c>
      <c r="M95" s="8" t="s">
        <v>24</v>
      </c>
      <c r="N95" s="9">
        <v>7669000</v>
      </c>
      <c r="O95" s="8" t="s">
        <v>19</v>
      </c>
      <c r="P95" s="8" t="s">
        <v>22</v>
      </c>
      <c r="Q95" s="8">
        <v>5.49</v>
      </c>
      <c r="R95" s="11">
        <v>43349</v>
      </c>
      <c r="S95" s="12">
        <f t="shared" si="4"/>
        <v>5</v>
      </c>
      <c r="T95" s="13">
        <f t="shared" si="5"/>
        <v>4</v>
      </c>
    </row>
    <row r="96" spans="1:20" x14ac:dyDescent="0.25">
      <c r="A96" s="8" t="s">
        <v>31</v>
      </c>
      <c r="B96" s="8">
        <v>24</v>
      </c>
      <c r="C96" s="8">
        <v>6</v>
      </c>
      <c r="D96" s="8">
        <v>1</v>
      </c>
      <c r="E96" s="9">
        <v>168000</v>
      </c>
      <c r="F96" s="10">
        <v>4032000</v>
      </c>
      <c r="G96" s="8" t="s">
        <v>20</v>
      </c>
      <c r="H96" s="8" t="s">
        <v>20</v>
      </c>
      <c r="I96" s="8" t="s">
        <v>20</v>
      </c>
      <c r="J96" s="8" t="s">
        <v>20</v>
      </c>
      <c r="K96" s="8" t="s">
        <v>19</v>
      </c>
      <c r="L96" s="8" t="s">
        <v>19</v>
      </c>
      <c r="M96" s="8" t="s">
        <v>27</v>
      </c>
      <c r="N96" s="9">
        <v>4637000</v>
      </c>
      <c r="O96" s="8" t="s">
        <v>19</v>
      </c>
      <c r="P96" s="8" t="s">
        <v>29</v>
      </c>
      <c r="Q96" s="8">
        <v>0</v>
      </c>
      <c r="R96" s="11">
        <v>43434</v>
      </c>
      <c r="S96" s="12">
        <f t="shared" si="4"/>
        <v>9</v>
      </c>
      <c r="T96" s="13">
        <f t="shared" si="5"/>
        <v>3</v>
      </c>
    </row>
    <row r="97" spans="1:20" x14ac:dyDescent="0.25">
      <c r="A97" s="8" t="s">
        <v>33</v>
      </c>
      <c r="B97" s="8">
        <v>33</v>
      </c>
      <c r="C97" s="8">
        <v>2</v>
      </c>
      <c r="D97" s="8">
        <v>7</v>
      </c>
      <c r="E97" s="9">
        <v>63000</v>
      </c>
      <c r="F97" s="10">
        <v>2079000</v>
      </c>
      <c r="G97" s="8" t="s">
        <v>19</v>
      </c>
      <c r="H97" s="8" t="s">
        <v>19</v>
      </c>
      <c r="I97" s="8" t="s">
        <v>20</v>
      </c>
      <c r="J97" s="8" t="s">
        <v>20</v>
      </c>
      <c r="K97" s="8" t="s">
        <v>19</v>
      </c>
      <c r="L97" s="8" t="s">
        <v>20</v>
      </c>
      <c r="M97" s="8" t="s">
        <v>24</v>
      </c>
      <c r="N97" s="9">
        <v>2391000</v>
      </c>
      <c r="O97" s="8" t="s">
        <v>19</v>
      </c>
      <c r="P97" s="8" t="s">
        <v>36</v>
      </c>
      <c r="Q97" s="8">
        <v>6.34</v>
      </c>
      <c r="R97" s="11">
        <v>43273</v>
      </c>
      <c r="S97" s="12">
        <f t="shared" si="4"/>
        <v>5</v>
      </c>
      <c r="T97" s="13">
        <f t="shared" si="5"/>
        <v>3</v>
      </c>
    </row>
    <row r="98" spans="1:20" x14ac:dyDescent="0.25">
      <c r="A98" s="8" t="s">
        <v>35</v>
      </c>
      <c r="B98" s="8">
        <v>119</v>
      </c>
      <c r="C98" s="8">
        <v>5</v>
      </c>
      <c r="D98" s="8">
        <v>3</v>
      </c>
      <c r="E98" s="9">
        <v>120000</v>
      </c>
      <c r="F98" s="10">
        <v>14280000</v>
      </c>
      <c r="G98" s="8" t="s">
        <v>20</v>
      </c>
      <c r="H98" s="8" t="s">
        <v>19</v>
      </c>
      <c r="I98" s="8" t="s">
        <v>20</v>
      </c>
      <c r="J98" s="8" t="s">
        <v>20</v>
      </c>
      <c r="K98" s="8" t="s">
        <v>19</v>
      </c>
      <c r="L98" s="8" t="s">
        <v>19</v>
      </c>
      <c r="M98" s="8" t="s">
        <v>32</v>
      </c>
      <c r="N98" s="9">
        <v>16422000</v>
      </c>
      <c r="O98" s="8" t="s">
        <v>19</v>
      </c>
      <c r="P98" s="8" t="s">
        <v>29</v>
      </c>
      <c r="Q98" s="8">
        <v>3.93</v>
      </c>
      <c r="R98" s="11">
        <v>43365</v>
      </c>
      <c r="S98" s="12">
        <f t="shared" si="4"/>
        <v>6</v>
      </c>
      <c r="T98" s="13">
        <f t="shared" si="5"/>
        <v>5</v>
      </c>
    </row>
    <row r="99" spans="1:20" x14ac:dyDescent="0.25">
      <c r="A99" s="8" t="s">
        <v>34</v>
      </c>
      <c r="B99" s="8">
        <v>65</v>
      </c>
      <c r="C99" s="8">
        <v>11</v>
      </c>
      <c r="D99" s="8">
        <v>1</v>
      </c>
      <c r="E99" s="9">
        <v>180000</v>
      </c>
      <c r="F99" s="10">
        <v>11700000</v>
      </c>
      <c r="G99" s="8" t="s">
        <v>20</v>
      </c>
      <c r="H99" s="8" t="s">
        <v>19</v>
      </c>
      <c r="I99" s="8" t="s">
        <v>20</v>
      </c>
      <c r="J99" s="8" t="s">
        <v>20</v>
      </c>
      <c r="K99" s="8" t="s">
        <v>19</v>
      </c>
      <c r="L99" s="8" t="s">
        <v>19</v>
      </c>
      <c r="M99" s="8" t="s">
        <v>24</v>
      </c>
      <c r="N99" s="9">
        <v>13455000</v>
      </c>
      <c r="O99" s="8" t="s">
        <v>19</v>
      </c>
      <c r="P99" s="8" t="s">
        <v>29</v>
      </c>
      <c r="Q99" s="8">
        <v>2.33</v>
      </c>
      <c r="R99" s="11">
        <v>43757</v>
      </c>
      <c r="S99" s="12">
        <f t="shared" si="4"/>
        <v>9</v>
      </c>
      <c r="T99" s="13">
        <f t="shared" si="5"/>
        <v>4</v>
      </c>
    </row>
    <row r="100" spans="1:20" x14ac:dyDescent="0.25">
      <c r="A100" s="8" t="s">
        <v>30</v>
      </c>
      <c r="B100" s="8">
        <v>102</v>
      </c>
      <c r="C100" s="8">
        <v>4</v>
      </c>
      <c r="D100" s="8">
        <v>5</v>
      </c>
      <c r="E100" s="9">
        <v>91300</v>
      </c>
      <c r="F100" s="10">
        <v>9312600</v>
      </c>
      <c r="G100" s="8" t="s">
        <v>19</v>
      </c>
      <c r="H100" s="8"/>
      <c r="I100" s="8"/>
      <c r="J100" s="8"/>
      <c r="K100" s="8" t="s">
        <v>20</v>
      </c>
      <c r="L100" s="8" t="s">
        <v>19</v>
      </c>
      <c r="M100" s="8" t="s">
        <v>24</v>
      </c>
      <c r="N100" s="9">
        <v>10709000</v>
      </c>
      <c r="O100" s="8" t="s">
        <v>19</v>
      </c>
      <c r="P100" s="8" t="s">
        <v>25</v>
      </c>
      <c r="Q100" s="8">
        <v>7.17</v>
      </c>
      <c r="R100" s="11">
        <v>43366</v>
      </c>
      <c r="S100" s="12">
        <f t="shared" si="4"/>
        <v>6</v>
      </c>
      <c r="T100" s="13">
        <f t="shared" si="5"/>
        <v>5</v>
      </c>
    </row>
    <row r="101" spans="1:20" x14ac:dyDescent="0.25">
      <c r="A101" s="8" t="s">
        <v>35</v>
      </c>
      <c r="B101" s="8">
        <v>96</v>
      </c>
      <c r="C101" s="8">
        <v>12</v>
      </c>
      <c r="D101" s="8">
        <v>2</v>
      </c>
      <c r="E101" s="9">
        <v>100000</v>
      </c>
      <c r="F101" s="10">
        <v>9600000</v>
      </c>
      <c r="G101" s="8" t="s">
        <v>20</v>
      </c>
      <c r="H101" s="8" t="s">
        <v>20</v>
      </c>
      <c r="I101" s="8" t="s">
        <v>20</v>
      </c>
      <c r="J101" s="8" t="s">
        <v>20</v>
      </c>
      <c r="K101" s="8" t="s">
        <v>20</v>
      </c>
      <c r="L101" s="8" t="s">
        <v>19</v>
      </c>
      <c r="M101" s="8" t="s">
        <v>24</v>
      </c>
      <c r="N101" s="9">
        <v>11040000</v>
      </c>
      <c r="O101" s="8" t="s">
        <v>19</v>
      </c>
      <c r="P101" s="8" t="s">
        <v>36</v>
      </c>
      <c r="Q101" s="8">
        <v>4.9400000000000004</v>
      </c>
      <c r="R101" s="11">
        <v>43648</v>
      </c>
      <c r="S101" s="12">
        <f t="shared" si="4"/>
        <v>7</v>
      </c>
      <c r="T101" s="13">
        <f t="shared" si="5"/>
        <v>4</v>
      </c>
    </row>
    <row r="102" spans="1:20" x14ac:dyDescent="0.25">
      <c r="A102" s="8" t="s">
        <v>30</v>
      </c>
      <c r="B102" s="8">
        <v>93</v>
      </c>
      <c r="C102" s="8">
        <v>4</v>
      </c>
      <c r="D102" s="8">
        <v>6</v>
      </c>
      <c r="E102" s="9">
        <v>90000</v>
      </c>
      <c r="F102" s="10">
        <v>8370000</v>
      </c>
      <c r="G102" s="8" t="s">
        <v>19</v>
      </c>
      <c r="H102" s="8"/>
      <c r="I102" s="8"/>
      <c r="J102" s="8" t="s">
        <v>19</v>
      </c>
      <c r="K102" s="8" t="s">
        <v>19</v>
      </c>
      <c r="L102" s="8" t="s">
        <v>19</v>
      </c>
      <c r="M102" s="8" t="s">
        <v>24</v>
      </c>
      <c r="N102" s="9">
        <v>9626000</v>
      </c>
      <c r="O102" s="8" t="s">
        <v>19</v>
      </c>
      <c r="P102" s="8" t="s">
        <v>25</v>
      </c>
      <c r="Q102" s="8">
        <v>7.25</v>
      </c>
      <c r="R102" s="11">
        <v>43320</v>
      </c>
      <c r="S102" s="12">
        <f t="shared" si="4"/>
        <v>5</v>
      </c>
      <c r="T102" s="13">
        <f t="shared" si="5"/>
        <v>4</v>
      </c>
    </row>
    <row r="103" spans="1:20" x14ac:dyDescent="0.25">
      <c r="A103" s="8" t="s">
        <v>18</v>
      </c>
      <c r="B103" s="8">
        <v>45</v>
      </c>
      <c r="C103" s="8">
        <v>1</v>
      </c>
      <c r="D103" s="8">
        <v>5</v>
      </c>
      <c r="E103" s="9">
        <v>124500</v>
      </c>
      <c r="F103" s="10">
        <v>5602500</v>
      </c>
      <c r="G103" s="8" t="s">
        <v>20</v>
      </c>
      <c r="H103" s="8" t="s">
        <v>20</v>
      </c>
      <c r="I103" s="8" t="s">
        <v>20</v>
      </c>
      <c r="J103" s="8" t="s">
        <v>20</v>
      </c>
      <c r="K103" s="8" t="s">
        <v>19</v>
      </c>
      <c r="L103" s="8" t="s">
        <v>20</v>
      </c>
      <c r="M103" s="8" t="s">
        <v>24</v>
      </c>
      <c r="N103" s="9">
        <v>6443000</v>
      </c>
      <c r="O103" s="8" t="s">
        <v>20</v>
      </c>
      <c r="P103" s="8" t="s">
        <v>29</v>
      </c>
      <c r="Q103" s="8">
        <v>5.71</v>
      </c>
      <c r="R103" s="11">
        <v>43463</v>
      </c>
      <c r="S103" s="12">
        <f t="shared" si="4"/>
        <v>6</v>
      </c>
      <c r="T103" s="13">
        <f t="shared" si="5"/>
        <v>3</v>
      </c>
    </row>
    <row r="104" spans="1:20" x14ac:dyDescent="0.25">
      <c r="A104" s="8" t="s">
        <v>34</v>
      </c>
      <c r="B104" s="8">
        <v>108</v>
      </c>
      <c r="C104" s="8">
        <v>4</v>
      </c>
      <c r="D104" s="8">
        <v>6</v>
      </c>
      <c r="E104" s="9">
        <v>135000</v>
      </c>
      <c r="F104" s="10">
        <v>14580000</v>
      </c>
      <c r="G104" s="8" t="s">
        <v>19</v>
      </c>
      <c r="H104" s="8"/>
      <c r="I104" s="8"/>
      <c r="J104" s="8" t="s">
        <v>19</v>
      </c>
      <c r="K104" s="8" t="s">
        <v>19</v>
      </c>
      <c r="L104" s="8" t="s">
        <v>19</v>
      </c>
      <c r="M104" s="8" t="s">
        <v>32</v>
      </c>
      <c r="N104" s="9">
        <v>16767000</v>
      </c>
      <c r="O104" s="8" t="s">
        <v>20</v>
      </c>
      <c r="P104" s="8" t="s">
        <v>22</v>
      </c>
      <c r="Q104" s="8">
        <v>8.43</v>
      </c>
      <c r="R104" s="11">
        <v>43453</v>
      </c>
      <c r="S104" s="12">
        <f t="shared" si="4"/>
        <v>5</v>
      </c>
      <c r="T104" s="13">
        <f t="shared" si="5"/>
        <v>5</v>
      </c>
    </row>
    <row r="105" spans="1:20" x14ac:dyDescent="0.25">
      <c r="A105" s="8" t="s">
        <v>30</v>
      </c>
      <c r="B105" s="8">
        <v>58</v>
      </c>
      <c r="C105" s="8">
        <v>5</v>
      </c>
      <c r="D105" s="8">
        <v>3</v>
      </c>
      <c r="E105" s="9">
        <v>64000</v>
      </c>
      <c r="F105" s="10">
        <v>3712000</v>
      </c>
      <c r="G105" s="8" t="s">
        <v>20</v>
      </c>
      <c r="H105" s="8" t="s">
        <v>20</v>
      </c>
      <c r="I105" s="8" t="s">
        <v>20</v>
      </c>
      <c r="J105" s="8" t="s">
        <v>19</v>
      </c>
      <c r="K105" s="8" t="s">
        <v>19</v>
      </c>
      <c r="L105" s="8" t="s">
        <v>19</v>
      </c>
      <c r="M105" s="8" t="s">
        <v>32</v>
      </c>
      <c r="N105" s="9">
        <v>4269000</v>
      </c>
      <c r="O105" s="8" t="s">
        <v>19</v>
      </c>
      <c r="P105" s="8" t="s">
        <v>36</v>
      </c>
      <c r="Q105" s="8">
        <v>5.28</v>
      </c>
      <c r="R105" s="11">
        <v>43648</v>
      </c>
      <c r="S105" s="12">
        <f t="shared" si="4"/>
        <v>6</v>
      </c>
      <c r="T105" s="13">
        <f t="shared" si="5"/>
        <v>4</v>
      </c>
    </row>
    <row r="106" spans="1:20" x14ac:dyDescent="0.25">
      <c r="A106" s="8" t="s">
        <v>26</v>
      </c>
      <c r="B106" s="8">
        <v>53</v>
      </c>
      <c r="C106" s="8">
        <v>7</v>
      </c>
      <c r="D106" s="8">
        <v>5</v>
      </c>
      <c r="E106" s="9">
        <v>107900</v>
      </c>
      <c r="F106" s="10">
        <v>5718700</v>
      </c>
      <c r="G106" s="8" t="s">
        <v>20</v>
      </c>
      <c r="H106" s="8" t="s">
        <v>20</v>
      </c>
      <c r="I106" s="8" t="s">
        <v>20</v>
      </c>
      <c r="J106" s="8" t="s">
        <v>20</v>
      </c>
      <c r="K106" s="8" t="s">
        <v>20</v>
      </c>
      <c r="L106" s="8" t="s">
        <v>19</v>
      </c>
      <c r="M106" s="8" t="s">
        <v>32</v>
      </c>
      <c r="N106" s="9">
        <v>6577000</v>
      </c>
      <c r="O106" s="8" t="s">
        <v>20</v>
      </c>
      <c r="P106" s="8" t="s">
        <v>29</v>
      </c>
      <c r="Q106" s="8">
        <v>12.34</v>
      </c>
      <c r="R106" s="11">
        <v>43485</v>
      </c>
      <c r="S106" s="12">
        <f t="shared" si="4"/>
        <v>6</v>
      </c>
      <c r="T106" s="13">
        <f t="shared" si="5"/>
        <v>4</v>
      </c>
    </row>
    <row r="107" spans="1:20" x14ac:dyDescent="0.25">
      <c r="A107" s="8" t="s">
        <v>35</v>
      </c>
      <c r="B107" s="8">
        <v>113</v>
      </c>
      <c r="C107" s="8">
        <v>5</v>
      </c>
      <c r="D107" s="8">
        <v>6</v>
      </c>
      <c r="E107" s="9">
        <v>63000</v>
      </c>
      <c r="F107" s="10">
        <v>7119000</v>
      </c>
      <c r="G107" s="8" t="s">
        <v>20</v>
      </c>
      <c r="H107" s="8" t="s">
        <v>20</v>
      </c>
      <c r="I107" s="8" t="s">
        <v>19</v>
      </c>
      <c r="J107" s="8" t="s">
        <v>20</v>
      </c>
      <c r="K107" s="8" t="s">
        <v>19</v>
      </c>
      <c r="L107" s="8" t="s">
        <v>19</v>
      </c>
      <c r="M107" s="8" t="s">
        <v>24</v>
      </c>
      <c r="N107" s="9">
        <v>8187000</v>
      </c>
      <c r="O107" s="8" t="s">
        <v>19</v>
      </c>
      <c r="P107" s="8" t="s">
        <v>29</v>
      </c>
      <c r="Q107" s="8">
        <v>9.7799999999999994</v>
      </c>
      <c r="R107" s="11">
        <v>43337</v>
      </c>
      <c r="S107" s="12">
        <f t="shared" si="4"/>
        <v>5</v>
      </c>
      <c r="T107" s="13">
        <f t="shared" si="5"/>
        <v>5</v>
      </c>
    </row>
    <row r="108" spans="1:20" x14ac:dyDescent="0.25">
      <c r="A108" s="8" t="s">
        <v>18</v>
      </c>
      <c r="B108" s="8">
        <v>45</v>
      </c>
      <c r="C108" s="8">
        <v>4</v>
      </c>
      <c r="D108" s="8">
        <v>6</v>
      </c>
      <c r="E108" s="9">
        <v>135000</v>
      </c>
      <c r="F108" s="10">
        <v>6075000</v>
      </c>
      <c r="G108" s="8" t="s">
        <v>20</v>
      </c>
      <c r="H108" s="8" t="s">
        <v>19</v>
      </c>
      <c r="I108" s="8" t="s">
        <v>20</v>
      </c>
      <c r="J108" s="8" t="s">
        <v>19</v>
      </c>
      <c r="K108" s="8" t="s">
        <v>20</v>
      </c>
      <c r="L108" s="8" t="s">
        <v>19</v>
      </c>
      <c r="M108" s="8" t="s">
        <v>21</v>
      </c>
      <c r="N108" s="9">
        <v>6986000</v>
      </c>
      <c r="O108" s="8" t="s">
        <v>19</v>
      </c>
      <c r="P108" s="8" t="s">
        <v>36</v>
      </c>
      <c r="Q108" s="8">
        <v>11.36</v>
      </c>
      <c r="R108" s="11">
        <v>43488</v>
      </c>
      <c r="S108" s="12">
        <f t="shared" si="4"/>
        <v>5</v>
      </c>
      <c r="T108" s="13">
        <f t="shared" si="5"/>
        <v>3</v>
      </c>
    </row>
    <row r="109" spans="1:20" x14ac:dyDescent="0.25">
      <c r="A109" s="8" t="s">
        <v>23</v>
      </c>
      <c r="B109" s="8">
        <v>73</v>
      </c>
      <c r="C109" s="8">
        <v>5</v>
      </c>
      <c r="D109" s="8">
        <v>4</v>
      </c>
      <c r="E109" s="9">
        <v>52000</v>
      </c>
      <c r="F109" s="10">
        <v>3796000</v>
      </c>
      <c r="G109" s="8" t="s">
        <v>19</v>
      </c>
      <c r="H109" s="8" t="s">
        <v>20</v>
      </c>
      <c r="I109" s="8" t="s">
        <v>20</v>
      </c>
      <c r="J109" s="8" t="s">
        <v>20</v>
      </c>
      <c r="K109" s="8" t="s">
        <v>20</v>
      </c>
      <c r="L109" s="8" t="s">
        <v>19</v>
      </c>
      <c r="M109" s="8" t="s">
        <v>24</v>
      </c>
      <c r="N109" s="9">
        <v>4365000</v>
      </c>
      <c r="O109" s="8" t="s">
        <v>19</v>
      </c>
      <c r="P109" s="8" t="s">
        <v>22</v>
      </c>
      <c r="Q109" s="8">
        <v>8.81</v>
      </c>
      <c r="R109" s="11">
        <v>43415</v>
      </c>
      <c r="S109" s="12">
        <f t="shared" si="4"/>
        <v>6</v>
      </c>
      <c r="T109" s="13">
        <f t="shared" si="5"/>
        <v>4</v>
      </c>
    </row>
    <row r="110" spans="1:20" x14ac:dyDescent="0.25">
      <c r="A110" s="8" t="s">
        <v>31</v>
      </c>
      <c r="B110" s="8">
        <v>28</v>
      </c>
      <c r="C110" s="8">
        <v>11</v>
      </c>
      <c r="D110" s="8">
        <v>3</v>
      </c>
      <c r="E110" s="9">
        <v>80000</v>
      </c>
      <c r="F110" s="10">
        <v>2240000</v>
      </c>
      <c r="G110" s="8" t="s">
        <v>19</v>
      </c>
      <c r="H110" s="8" t="s">
        <v>20</v>
      </c>
      <c r="I110" s="8" t="s">
        <v>20</v>
      </c>
      <c r="J110" s="8" t="s">
        <v>19</v>
      </c>
      <c r="K110" s="8" t="s">
        <v>20</v>
      </c>
      <c r="L110" s="8" t="s">
        <v>19</v>
      </c>
      <c r="M110" s="8" t="s">
        <v>32</v>
      </c>
      <c r="N110" s="9">
        <v>2576000</v>
      </c>
      <c r="O110" s="8" t="s">
        <v>19</v>
      </c>
      <c r="P110" s="8" t="s">
        <v>22</v>
      </c>
      <c r="Q110" s="8">
        <v>4.75</v>
      </c>
      <c r="R110" s="11">
        <v>43675</v>
      </c>
      <c r="S110" s="12">
        <f t="shared" si="4"/>
        <v>6</v>
      </c>
      <c r="T110" s="13">
        <f t="shared" si="5"/>
        <v>3</v>
      </c>
    </row>
    <row r="111" spans="1:20" x14ac:dyDescent="0.25">
      <c r="A111" s="8" t="s">
        <v>23</v>
      </c>
      <c r="B111" s="8">
        <v>60</v>
      </c>
      <c r="C111" s="8">
        <v>3</v>
      </c>
      <c r="D111" s="8">
        <v>8</v>
      </c>
      <c r="E111" s="9">
        <v>68000</v>
      </c>
      <c r="F111" s="10">
        <v>4080000</v>
      </c>
      <c r="G111" s="8" t="s">
        <v>19</v>
      </c>
      <c r="H111" s="8" t="s">
        <v>19</v>
      </c>
      <c r="I111" s="8" t="s">
        <v>20</v>
      </c>
      <c r="J111" s="8" t="s">
        <v>20</v>
      </c>
      <c r="K111" s="8" t="s">
        <v>20</v>
      </c>
      <c r="L111" s="8" t="s">
        <v>20</v>
      </c>
      <c r="M111" s="8" t="s">
        <v>24</v>
      </c>
      <c r="N111" s="9">
        <v>4692000</v>
      </c>
      <c r="O111" s="8" t="s">
        <v>20</v>
      </c>
      <c r="P111" s="8" t="s">
        <v>29</v>
      </c>
      <c r="Q111" s="8">
        <v>6.16</v>
      </c>
      <c r="R111" s="11">
        <v>43577</v>
      </c>
      <c r="S111" s="12">
        <f t="shared" si="4"/>
        <v>4</v>
      </c>
      <c r="T111" s="13">
        <f t="shared" si="5"/>
        <v>4</v>
      </c>
    </row>
    <row r="112" spans="1:20" x14ac:dyDescent="0.25">
      <c r="A112" s="8" t="s">
        <v>33</v>
      </c>
      <c r="B112" s="8">
        <v>26</v>
      </c>
      <c r="C112" s="8">
        <v>7</v>
      </c>
      <c r="D112" s="8">
        <v>5</v>
      </c>
      <c r="E112" s="9">
        <v>66400</v>
      </c>
      <c r="F112" s="10">
        <v>1726400</v>
      </c>
      <c r="G112" s="8" t="s">
        <v>20</v>
      </c>
      <c r="H112" s="8" t="s">
        <v>20</v>
      </c>
      <c r="I112" s="8" t="s">
        <v>20</v>
      </c>
      <c r="J112" s="8" t="s">
        <v>19</v>
      </c>
      <c r="K112" s="8" t="s">
        <v>20</v>
      </c>
      <c r="L112" s="8" t="s">
        <v>19</v>
      </c>
      <c r="M112" s="8" t="s">
        <v>32</v>
      </c>
      <c r="N112" s="9">
        <v>1985000</v>
      </c>
      <c r="O112" s="8" t="s">
        <v>19</v>
      </c>
      <c r="P112" s="8" t="s">
        <v>36</v>
      </c>
      <c r="Q112" s="8">
        <v>10.89</v>
      </c>
      <c r="R112" s="11">
        <v>43567</v>
      </c>
      <c r="S112" s="12">
        <f t="shared" si="4"/>
        <v>6</v>
      </c>
      <c r="T112" s="13">
        <f t="shared" si="5"/>
        <v>3</v>
      </c>
    </row>
    <row r="113" spans="1:20" x14ac:dyDescent="0.25">
      <c r="A113" s="8" t="s">
        <v>35</v>
      </c>
      <c r="B113" s="8">
        <v>93</v>
      </c>
      <c r="C113" s="8">
        <v>1</v>
      </c>
      <c r="D113" s="8">
        <v>9</v>
      </c>
      <c r="E113" s="9">
        <v>75000</v>
      </c>
      <c r="F113" s="10">
        <v>6975000</v>
      </c>
      <c r="G113" s="8" t="s">
        <v>20</v>
      </c>
      <c r="H113" s="8" t="s">
        <v>20</v>
      </c>
      <c r="I113" s="8" t="s">
        <v>20</v>
      </c>
      <c r="J113" s="8" t="s">
        <v>20</v>
      </c>
      <c r="K113" s="8" t="s">
        <v>20</v>
      </c>
      <c r="L113" s="8" t="s">
        <v>19</v>
      </c>
      <c r="M113" s="8" t="s">
        <v>24</v>
      </c>
      <c r="N113" s="9">
        <v>8021000</v>
      </c>
      <c r="O113" s="8" t="s">
        <v>20</v>
      </c>
      <c r="P113" s="8" t="s">
        <v>25</v>
      </c>
      <c r="Q113" s="8">
        <v>6.11</v>
      </c>
      <c r="R113" s="11">
        <v>43313</v>
      </c>
      <c r="S113" s="12">
        <f t="shared" si="4"/>
        <v>4</v>
      </c>
      <c r="T113" s="13">
        <f t="shared" si="5"/>
        <v>4</v>
      </c>
    </row>
    <row r="114" spans="1:20" x14ac:dyDescent="0.25">
      <c r="A114" s="8" t="s">
        <v>34</v>
      </c>
      <c r="B114" s="8">
        <v>69</v>
      </c>
      <c r="C114" s="8">
        <v>12</v>
      </c>
      <c r="D114" s="8">
        <v>1</v>
      </c>
      <c r="E114" s="9">
        <v>168000</v>
      </c>
      <c r="F114" s="10">
        <v>11592000</v>
      </c>
      <c r="G114" s="8" t="s">
        <v>19</v>
      </c>
      <c r="H114" s="8" t="s">
        <v>20</v>
      </c>
      <c r="I114" s="8" t="s">
        <v>20</v>
      </c>
      <c r="J114" s="8" t="s">
        <v>20</v>
      </c>
      <c r="K114" s="8" t="s">
        <v>19</v>
      </c>
      <c r="L114" s="8" t="s">
        <v>19</v>
      </c>
      <c r="M114" s="8" t="s">
        <v>21</v>
      </c>
      <c r="N114" s="9">
        <v>13331000</v>
      </c>
      <c r="O114" s="8" t="s">
        <v>19</v>
      </c>
      <c r="P114" s="8" t="s">
        <v>29</v>
      </c>
      <c r="Q114" s="8">
        <v>1.46</v>
      </c>
      <c r="R114" s="11">
        <v>43301</v>
      </c>
      <c r="S114" s="12">
        <f t="shared" si="4"/>
        <v>9</v>
      </c>
      <c r="T114" s="13">
        <f t="shared" si="5"/>
        <v>4</v>
      </c>
    </row>
    <row r="115" spans="1:20" x14ac:dyDescent="0.25">
      <c r="A115" s="8" t="s">
        <v>37</v>
      </c>
      <c r="B115" s="8">
        <v>23</v>
      </c>
      <c r="C115" s="8">
        <v>1</v>
      </c>
      <c r="D115" s="8">
        <v>1</v>
      </c>
      <c r="E115" s="9">
        <v>156000</v>
      </c>
      <c r="F115" s="10">
        <v>3588000</v>
      </c>
      <c r="G115" s="8" t="s">
        <v>19</v>
      </c>
      <c r="H115" s="8" t="s">
        <v>20</v>
      </c>
      <c r="I115" s="8" t="s">
        <v>19</v>
      </c>
      <c r="J115" s="8" t="s">
        <v>19</v>
      </c>
      <c r="K115" s="8" t="s">
        <v>20</v>
      </c>
      <c r="L115" s="8" t="s">
        <v>19</v>
      </c>
      <c r="M115" s="8" t="s">
        <v>24</v>
      </c>
      <c r="N115" s="9">
        <v>4126000</v>
      </c>
      <c r="O115" s="8" t="s">
        <v>19</v>
      </c>
      <c r="P115" s="8" t="s">
        <v>25</v>
      </c>
      <c r="Q115" s="8">
        <v>1.62</v>
      </c>
      <c r="R115" s="11">
        <v>43590</v>
      </c>
      <c r="S115" s="12">
        <f t="shared" si="4"/>
        <v>9</v>
      </c>
      <c r="T115" s="13">
        <f t="shared" si="5"/>
        <v>3</v>
      </c>
    </row>
    <row r="116" spans="1:20" x14ac:dyDescent="0.25">
      <c r="A116" s="8" t="s">
        <v>28</v>
      </c>
      <c r="B116" s="8">
        <v>39</v>
      </c>
      <c r="C116" s="8">
        <v>12</v>
      </c>
      <c r="D116" s="8">
        <v>9</v>
      </c>
      <c r="E116" s="9">
        <v>75000</v>
      </c>
      <c r="F116" s="10">
        <v>2925000</v>
      </c>
      <c r="G116" s="8" t="s">
        <v>20</v>
      </c>
      <c r="H116" s="8" t="s">
        <v>20</v>
      </c>
      <c r="I116" s="8" t="s">
        <v>20</v>
      </c>
      <c r="J116" s="8" t="s">
        <v>20</v>
      </c>
      <c r="K116" s="8" t="s">
        <v>20</v>
      </c>
      <c r="L116" s="8" t="s">
        <v>19</v>
      </c>
      <c r="M116" s="8" t="s">
        <v>32</v>
      </c>
      <c r="N116" s="9">
        <v>3364000</v>
      </c>
      <c r="O116" s="8" t="s">
        <v>19</v>
      </c>
      <c r="P116" s="8" t="s">
        <v>29</v>
      </c>
      <c r="Q116" s="8">
        <v>5.66</v>
      </c>
      <c r="R116" s="11">
        <v>43481</v>
      </c>
      <c r="S116" s="12">
        <f t="shared" si="4"/>
        <v>4</v>
      </c>
      <c r="T116" s="13">
        <f t="shared" si="5"/>
        <v>3</v>
      </c>
    </row>
    <row r="117" spans="1:20" x14ac:dyDescent="0.25">
      <c r="A117" s="8" t="s">
        <v>26</v>
      </c>
      <c r="B117" s="8">
        <v>51</v>
      </c>
      <c r="C117" s="8">
        <v>1</v>
      </c>
      <c r="D117" s="8">
        <v>1</v>
      </c>
      <c r="E117" s="9">
        <v>108000</v>
      </c>
      <c r="F117" s="10">
        <v>5508000</v>
      </c>
      <c r="G117" s="8" t="s">
        <v>19</v>
      </c>
      <c r="H117" s="8" t="s">
        <v>20</v>
      </c>
      <c r="I117" s="8" t="s">
        <v>20</v>
      </c>
      <c r="J117" s="8" t="s">
        <v>20</v>
      </c>
      <c r="K117" s="8" t="s">
        <v>20</v>
      </c>
      <c r="L117" s="8" t="s">
        <v>19</v>
      </c>
      <c r="M117" s="8" t="s">
        <v>27</v>
      </c>
      <c r="N117" s="9">
        <v>6334000</v>
      </c>
      <c r="O117" s="8" t="s">
        <v>20</v>
      </c>
      <c r="P117" s="8" t="s">
        <v>29</v>
      </c>
      <c r="Q117" s="8">
        <v>2.11</v>
      </c>
      <c r="R117" s="11">
        <v>43556</v>
      </c>
      <c r="S117" s="12">
        <f t="shared" si="4"/>
        <v>9</v>
      </c>
      <c r="T117" s="13">
        <f t="shared" si="5"/>
        <v>4</v>
      </c>
    </row>
    <row r="118" spans="1:20" x14ac:dyDescent="0.25">
      <c r="A118" s="8" t="s">
        <v>26</v>
      </c>
      <c r="B118" s="8">
        <v>54</v>
      </c>
      <c r="C118" s="8">
        <v>10</v>
      </c>
      <c r="D118" s="8">
        <v>2</v>
      </c>
      <c r="E118" s="9">
        <v>150000</v>
      </c>
      <c r="F118" s="10">
        <v>8100000</v>
      </c>
      <c r="G118" s="8" t="s">
        <v>20</v>
      </c>
      <c r="H118" s="8" t="s">
        <v>20</v>
      </c>
      <c r="I118" s="8" t="s">
        <v>19</v>
      </c>
      <c r="J118" s="8" t="s">
        <v>20</v>
      </c>
      <c r="K118" s="8" t="s">
        <v>20</v>
      </c>
      <c r="L118" s="8" t="s">
        <v>19</v>
      </c>
      <c r="M118" s="8" t="s">
        <v>32</v>
      </c>
      <c r="N118" s="9">
        <v>9315000</v>
      </c>
      <c r="O118" s="8" t="s">
        <v>19</v>
      </c>
      <c r="P118" s="8" t="s">
        <v>22</v>
      </c>
      <c r="Q118" s="8">
        <v>3.79</v>
      </c>
      <c r="R118" s="11">
        <v>43602</v>
      </c>
      <c r="S118" s="12">
        <f t="shared" si="4"/>
        <v>7</v>
      </c>
      <c r="T118" s="13">
        <f t="shared" si="5"/>
        <v>4</v>
      </c>
    </row>
    <row r="119" spans="1:20" x14ac:dyDescent="0.25">
      <c r="A119" s="8" t="s">
        <v>33</v>
      </c>
      <c r="B119" s="8">
        <v>31</v>
      </c>
      <c r="C119" s="8">
        <v>4</v>
      </c>
      <c r="D119" s="8">
        <v>3</v>
      </c>
      <c r="E119" s="9">
        <v>72000</v>
      </c>
      <c r="F119" s="10">
        <v>2232000</v>
      </c>
      <c r="G119" s="8" t="s">
        <v>20</v>
      </c>
      <c r="H119" s="8" t="s">
        <v>19</v>
      </c>
      <c r="I119" s="8" t="s">
        <v>20</v>
      </c>
      <c r="J119" s="8" t="s">
        <v>20</v>
      </c>
      <c r="K119" s="8" t="s">
        <v>20</v>
      </c>
      <c r="L119" s="8" t="s">
        <v>19</v>
      </c>
      <c r="M119" s="8" t="s">
        <v>21</v>
      </c>
      <c r="N119" s="9">
        <v>2567000</v>
      </c>
      <c r="O119" s="8" t="s">
        <v>19</v>
      </c>
      <c r="P119" s="8" t="s">
        <v>25</v>
      </c>
      <c r="Q119" s="8">
        <v>5.61</v>
      </c>
      <c r="R119" s="11">
        <v>43345</v>
      </c>
      <c r="S119" s="12">
        <f t="shared" si="4"/>
        <v>6</v>
      </c>
      <c r="T119" s="13">
        <f t="shared" si="5"/>
        <v>3</v>
      </c>
    </row>
    <row r="120" spans="1:20" x14ac:dyDescent="0.25">
      <c r="A120" s="8" t="s">
        <v>18</v>
      </c>
      <c r="B120" s="8">
        <v>54</v>
      </c>
      <c r="C120" s="8">
        <v>8</v>
      </c>
      <c r="D120" s="8">
        <v>3</v>
      </c>
      <c r="E120" s="9">
        <v>96000</v>
      </c>
      <c r="F120" s="10">
        <v>5184000</v>
      </c>
      <c r="G120" s="8" t="s">
        <v>20</v>
      </c>
      <c r="H120" s="8" t="s">
        <v>20</v>
      </c>
      <c r="I120" s="8" t="s">
        <v>19</v>
      </c>
      <c r="J120" s="8" t="s">
        <v>20</v>
      </c>
      <c r="K120" s="8" t="s">
        <v>20</v>
      </c>
      <c r="L120" s="8" t="s">
        <v>19</v>
      </c>
      <c r="M120" s="8" t="s">
        <v>21</v>
      </c>
      <c r="N120" s="9">
        <v>5962000</v>
      </c>
      <c r="O120" s="8" t="s">
        <v>19</v>
      </c>
      <c r="P120" s="8" t="s">
        <v>25</v>
      </c>
      <c r="Q120" s="8">
        <v>4.4800000000000004</v>
      </c>
      <c r="R120" s="11">
        <v>43673</v>
      </c>
      <c r="S120" s="12">
        <f t="shared" si="4"/>
        <v>6</v>
      </c>
      <c r="T120" s="13">
        <f t="shared" si="5"/>
        <v>4</v>
      </c>
    </row>
    <row r="121" spans="1:20" x14ac:dyDescent="0.25">
      <c r="A121" s="8" t="s">
        <v>26</v>
      </c>
      <c r="B121" s="8">
        <v>60</v>
      </c>
      <c r="C121" s="8">
        <v>11</v>
      </c>
      <c r="D121" s="8">
        <v>3</v>
      </c>
      <c r="E121" s="9">
        <v>80000</v>
      </c>
      <c r="F121" s="10">
        <v>4800000</v>
      </c>
      <c r="G121" s="8" t="s">
        <v>20</v>
      </c>
      <c r="H121" s="8" t="s">
        <v>20</v>
      </c>
      <c r="I121" s="8" t="s">
        <v>20</v>
      </c>
      <c r="J121" s="8" t="s">
        <v>19</v>
      </c>
      <c r="K121" s="8" t="s">
        <v>19</v>
      </c>
      <c r="L121" s="8" t="s">
        <v>19</v>
      </c>
      <c r="M121" s="8" t="s">
        <v>24</v>
      </c>
      <c r="N121" s="9">
        <v>5520000</v>
      </c>
      <c r="O121" s="8" t="s">
        <v>20</v>
      </c>
      <c r="P121" s="8" t="s">
        <v>29</v>
      </c>
      <c r="Q121" s="8">
        <v>4.7699999999999996</v>
      </c>
      <c r="R121" s="11">
        <v>43688</v>
      </c>
      <c r="S121" s="12">
        <f t="shared" si="4"/>
        <v>6</v>
      </c>
      <c r="T121" s="13">
        <f t="shared" si="5"/>
        <v>4</v>
      </c>
    </row>
    <row r="122" spans="1:20" x14ac:dyDescent="0.25">
      <c r="A122" s="8" t="s">
        <v>30</v>
      </c>
      <c r="B122" s="8">
        <v>65</v>
      </c>
      <c r="C122" s="8">
        <v>8</v>
      </c>
      <c r="D122" s="8">
        <v>3</v>
      </c>
      <c r="E122" s="9">
        <v>88000</v>
      </c>
      <c r="F122" s="10">
        <v>5720000</v>
      </c>
      <c r="G122" s="8" t="s">
        <v>20</v>
      </c>
      <c r="H122" s="8" t="s">
        <v>20</v>
      </c>
      <c r="I122" s="8" t="s">
        <v>20</v>
      </c>
      <c r="J122" s="8" t="s">
        <v>20</v>
      </c>
      <c r="K122" s="8" t="s">
        <v>20</v>
      </c>
      <c r="L122" s="8" t="s">
        <v>19</v>
      </c>
      <c r="M122" s="8" t="s">
        <v>27</v>
      </c>
      <c r="N122" s="9">
        <v>6578000</v>
      </c>
      <c r="O122" s="8" t="s">
        <v>19</v>
      </c>
      <c r="P122" s="8" t="s">
        <v>22</v>
      </c>
      <c r="Q122" s="8">
        <v>6.69</v>
      </c>
      <c r="R122" s="11">
        <v>43649</v>
      </c>
      <c r="S122" s="12">
        <f t="shared" si="4"/>
        <v>6</v>
      </c>
      <c r="T122" s="13">
        <f t="shared" si="5"/>
        <v>4</v>
      </c>
    </row>
    <row r="123" spans="1:20" x14ac:dyDescent="0.25">
      <c r="A123" s="8" t="s">
        <v>28</v>
      </c>
      <c r="B123" s="8">
        <v>42</v>
      </c>
      <c r="C123" s="8">
        <v>9</v>
      </c>
      <c r="D123" s="8">
        <v>5</v>
      </c>
      <c r="E123" s="9">
        <v>58100</v>
      </c>
      <c r="F123" s="10">
        <v>2440200</v>
      </c>
      <c r="G123" s="8" t="s">
        <v>20</v>
      </c>
      <c r="H123" s="8" t="s">
        <v>20</v>
      </c>
      <c r="I123" s="8" t="s">
        <v>20</v>
      </c>
      <c r="J123" s="8" t="s">
        <v>20</v>
      </c>
      <c r="K123" s="8" t="s">
        <v>20</v>
      </c>
      <c r="L123" s="8" t="s">
        <v>19</v>
      </c>
      <c r="M123" s="8" t="s">
        <v>27</v>
      </c>
      <c r="N123" s="9">
        <v>2806000</v>
      </c>
      <c r="O123" s="8" t="s">
        <v>19</v>
      </c>
      <c r="P123" s="8" t="s">
        <v>29</v>
      </c>
      <c r="Q123" s="8">
        <v>11.14</v>
      </c>
      <c r="R123" s="11">
        <v>43700</v>
      </c>
      <c r="S123" s="12">
        <f t="shared" si="4"/>
        <v>6</v>
      </c>
      <c r="T123" s="13">
        <f t="shared" si="5"/>
        <v>3</v>
      </c>
    </row>
    <row r="124" spans="1:20" x14ac:dyDescent="0.25">
      <c r="A124" s="8" t="s">
        <v>31</v>
      </c>
      <c r="B124" s="8">
        <v>24</v>
      </c>
      <c r="C124" s="8">
        <v>10</v>
      </c>
      <c r="D124" s="8">
        <v>7</v>
      </c>
      <c r="E124" s="9">
        <v>81000</v>
      </c>
      <c r="F124" s="10">
        <v>1944000</v>
      </c>
      <c r="G124" s="8" t="s">
        <v>19</v>
      </c>
      <c r="H124" s="8" t="s">
        <v>20</v>
      </c>
      <c r="I124" s="8" t="s">
        <v>20</v>
      </c>
      <c r="J124" s="8" t="s">
        <v>20</v>
      </c>
      <c r="K124" s="8" t="s">
        <v>19</v>
      </c>
      <c r="L124" s="8" t="s">
        <v>19</v>
      </c>
      <c r="M124" s="8" t="s">
        <v>27</v>
      </c>
      <c r="N124" s="9">
        <v>2236000</v>
      </c>
      <c r="O124" s="8" t="s">
        <v>19</v>
      </c>
      <c r="P124" s="8" t="s">
        <v>22</v>
      </c>
      <c r="Q124" s="8">
        <v>5.7</v>
      </c>
      <c r="R124" s="11">
        <v>43613</v>
      </c>
      <c r="S124" s="12">
        <f t="shared" si="4"/>
        <v>5</v>
      </c>
      <c r="T124" s="13">
        <f t="shared" si="5"/>
        <v>3</v>
      </c>
    </row>
    <row r="125" spans="1:20" x14ac:dyDescent="0.25">
      <c r="A125" s="8" t="s">
        <v>28</v>
      </c>
      <c r="B125" s="8">
        <v>58</v>
      </c>
      <c r="C125" s="8">
        <v>3</v>
      </c>
      <c r="D125" s="8">
        <v>6</v>
      </c>
      <c r="E125" s="9">
        <v>90000</v>
      </c>
      <c r="F125" s="10">
        <v>5220000</v>
      </c>
      <c r="G125" s="8"/>
      <c r="H125" s="8" t="s">
        <v>19</v>
      </c>
      <c r="I125" s="8"/>
      <c r="J125" s="8"/>
      <c r="K125" s="8" t="s">
        <v>20</v>
      </c>
      <c r="L125" s="8" t="s">
        <v>19</v>
      </c>
      <c r="M125" s="8" t="s">
        <v>27</v>
      </c>
      <c r="N125" s="9">
        <v>6003000</v>
      </c>
      <c r="O125" s="8" t="s">
        <v>19</v>
      </c>
      <c r="P125" s="8" t="s">
        <v>25</v>
      </c>
      <c r="Q125" s="8">
        <v>8.4</v>
      </c>
      <c r="R125" s="11">
        <v>43278</v>
      </c>
      <c r="S125" s="12">
        <f t="shared" si="4"/>
        <v>5</v>
      </c>
      <c r="T125" s="13">
        <f t="shared" si="5"/>
        <v>4</v>
      </c>
    </row>
    <row r="126" spans="1:20" x14ac:dyDescent="0.25">
      <c r="A126" s="8" t="s">
        <v>35</v>
      </c>
      <c r="B126" s="8">
        <v>102</v>
      </c>
      <c r="C126" s="8">
        <v>8</v>
      </c>
      <c r="D126" s="8">
        <v>5</v>
      </c>
      <c r="E126" s="9">
        <v>58100</v>
      </c>
      <c r="F126" s="10">
        <v>5926200</v>
      </c>
      <c r="G126" s="8" t="s">
        <v>19</v>
      </c>
      <c r="H126" s="8" t="s">
        <v>20</v>
      </c>
      <c r="I126" s="8" t="s">
        <v>20</v>
      </c>
      <c r="J126" s="8" t="s">
        <v>20</v>
      </c>
      <c r="K126" s="8" t="s">
        <v>19</v>
      </c>
      <c r="L126" s="8" t="s">
        <v>19</v>
      </c>
      <c r="M126" s="8" t="s">
        <v>27</v>
      </c>
      <c r="N126" s="9">
        <v>6815000</v>
      </c>
      <c r="O126" s="8" t="s">
        <v>20</v>
      </c>
      <c r="P126" s="8" t="s">
        <v>25</v>
      </c>
      <c r="Q126" s="8">
        <v>6</v>
      </c>
      <c r="R126" s="11">
        <v>43414</v>
      </c>
      <c r="S126" s="12">
        <f t="shared" si="4"/>
        <v>6</v>
      </c>
      <c r="T126" s="13">
        <f t="shared" si="5"/>
        <v>5</v>
      </c>
    </row>
    <row r="127" spans="1:20" x14ac:dyDescent="0.25">
      <c r="A127" s="8" t="s">
        <v>28</v>
      </c>
      <c r="B127" s="8">
        <v>43</v>
      </c>
      <c r="C127" s="8">
        <v>7</v>
      </c>
      <c r="D127" s="8">
        <v>4</v>
      </c>
      <c r="E127" s="9">
        <v>91000</v>
      </c>
      <c r="F127" s="10">
        <v>3913000</v>
      </c>
      <c r="G127" s="8" t="s">
        <v>20</v>
      </c>
      <c r="H127" s="8" t="s">
        <v>20</v>
      </c>
      <c r="I127" s="8" t="s">
        <v>19</v>
      </c>
      <c r="J127" s="8" t="s">
        <v>20</v>
      </c>
      <c r="K127" s="8" t="s">
        <v>20</v>
      </c>
      <c r="L127" s="8" t="s">
        <v>19</v>
      </c>
      <c r="M127" s="8" t="s">
        <v>24</v>
      </c>
      <c r="N127" s="9">
        <v>4500000</v>
      </c>
      <c r="O127" s="8" t="s">
        <v>20</v>
      </c>
      <c r="P127" s="8" t="s">
        <v>22</v>
      </c>
      <c r="Q127" s="8">
        <v>5.75</v>
      </c>
      <c r="R127" s="11">
        <v>43331</v>
      </c>
      <c r="S127" s="12">
        <f t="shared" si="4"/>
        <v>6</v>
      </c>
      <c r="T127" s="13">
        <f t="shared" si="5"/>
        <v>3</v>
      </c>
    </row>
    <row r="128" spans="1:20" x14ac:dyDescent="0.25">
      <c r="A128" s="8" t="s">
        <v>26</v>
      </c>
      <c r="B128" s="8">
        <v>48</v>
      </c>
      <c r="C128" s="8">
        <v>3</v>
      </c>
      <c r="D128" s="8">
        <v>9</v>
      </c>
      <c r="E128" s="9">
        <v>52500</v>
      </c>
      <c r="F128" s="10">
        <v>2520000</v>
      </c>
      <c r="G128" s="8" t="s">
        <v>20</v>
      </c>
      <c r="H128" s="8" t="s">
        <v>20</v>
      </c>
      <c r="I128" s="8" t="s">
        <v>19</v>
      </c>
      <c r="J128" s="8" t="s">
        <v>20</v>
      </c>
      <c r="K128" s="8" t="s">
        <v>20</v>
      </c>
      <c r="L128" s="8" t="s">
        <v>19</v>
      </c>
      <c r="M128" s="8" t="s">
        <v>32</v>
      </c>
      <c r="N128" s="9">
        <v>2898000</v>
      </c>
      <c r="O128" s="8" t="s">
        <v>19</v>
      </c>
      <c r="P128" s="8" t="s">
        <v>25</v>
      </c>
      <c r="Q128" s="8">
        <v>8.09</v>
      </c>
      <c r="R128" s="11">
        <v>43294</v>
      </c>
      <c r="S128" s="12">
        <f t="shared" si="4"/>
        <v>4</v>
      </c>
      <c r="T128" s="13">
        <f t="shared" si="5"/>
        <v>3</v>
      </c>
    </row>
    <row r="129" spans="1:20" x14ac:dyDescent="0.25">
      <c r="A129" s="8" t="s">
        <v>37</v>
      </c>
      <c r="B129" s="8">
        <v>29</v>
      </c>
      <c r="C129" s="8">
        <v>5</v>
      </c>
      <c r="D129" s="8">
        <v>6</v>
      </c>
      <c r="E129" s="9">
        <v>63000</v>
      </c>
      <c r="F129" s="10">
        <v>1827000</v>
      </c>
      <c r="G129" s="8" t="s">
        <v>19</v>
      </c>
      <c r="H129" s="8" t="s">
        <v>20</v>
      </c>
      <c r="I129" s="8" t="s">
        <v>20</v>
      </c>
      <c r="J129" s="8" t="s">
        <v>19</v>
      </c>
      <c r="K129" s="8" t="s">
        <v>20</v>
      </c>
      <c r="L129" s="8" t="s">
        <v>19</v>
      </c>
      <c r="M129" s="8" t="s">
        <v>27</v>
      </c>
      <c r="N129" s="9">
        <v>2101000</v>
      </c>
      <c r="O129" s="8" t="s">
        <v>20</v>
      </c>
      <c r="P129" s="8" t="s">
        <v>25</v>
      </c>
      <c r="Q129" s="8">
        <v>8.6</v>
      </c>
      <c r="R129" s="11">
        <v>43327</v>
      </c>
      <c r="S129" s="12">
        <f t="shared" si="4"/>
        <v>5</v>
      </c>
      <c r="T129" s="13">
        <f t="shared" si="5"/>
        <v>3</v>
      </c>
    </row>
    <row r="130" spans="1:20" x14ac:dyDescent="0.25">
      <c r="A130" s="8" t="s">
        <v>23</v>
      </c>
      <c r="B130" s="8">
        <v>70</v>
      </c>
      <c r="C130" s="8">
        <v>3</v>
      </c>
      <c r="D130" s="8">
        <v>7</v>
      </c>
      <c r="E130" s="9">
        <v>63000</v>
      </c>
      <c r="F130" s="10">
        <v>4410000</v>
      </c>
      <c r="G130" s="8" t="s">
        <v>20</v>
      </c>
      <c r="H130" s="8" t="s">
        <v>19</v>
      </c>
      <c r="I130" s="8" t="s">
        <v>20</v>
      </c>
      <c r="J130" s="8" t="s">
        <v>20</v>
      </c>
      <c r="K130" s="8" t="s">
        <v>20</v>
      </c>
      <c r="L130" s="8" t="s">
        <v>20</v>
      </c>
      <c r="M130" s="8" t="s">
        <v>24</v>
      </c>
      <c r="N130" s="9">
        <v>5072000</v>
      </c>
      <c r="O130" s="8" t="s">
        <v>20</v>
      </c>
      <c r="P130" s="8" t="s">
        <v>25</v>
      </c>
      <c r="Q130" s="8">
        <v>4.8899999999999997</v>
      </c>
      <c r="R130" s="11">
        <v>43499</v>
      </c>
      <c r="S130" s="12">
        <f t="shared" si="4"/>
        <v>5</v>
      </c>
      <c r="T130" s="13">
        <f t="shared" si="5"/>
        <v>4</v>
      </c>
    </row>
    <row r="131" spans="1:20" x14ac:dyDescent="0.25">
      <c r="A131" s="8" t="s">
        <v>31</v>
      </c>
      <c r="B131" s="8">
        <v>24</v>
      </c>
      <c r="C131" s="8">
        <v>7</v>
      </c>
      <c r="D131" s="8">
        <v>6</v>
      </c>
      <c r="E131" s="9">
        <v>72000</v>
      </c>
      <c r="F131" s="10">
        <v>1728000</v>
      </c>
      <c r="G131" s="8" t="s">
        <v>20</v>
      </c>
      <c r="H131" s="8" t="s">
        <v>20</v>
      </c>
      <c r="I131" s="8" t="s">
        <v>20</v>
      </c>
      <c r="J131" s="8" t="s">
        <v>19</v>
      </c>
      <c r="K131" s="8" t="s">
        <v>20</v>
      </c>
      <c r="L131" s="8" t="s">
        <v>19</v>
      </c>
      <c r="M131" s="8" t="s">
        <v>24</v>
      </c>
      <c r="N131" s="9">
        <v>1987000</v>
      </c>
      <c r="O131" s="8" t="s">
        <v>19</v>
      </c>
      <c r="P131" s="8" t="s">
        <v>22</v>
      </c>
      <c r="Q131" s="8">
        <v>10.37</v>
      </c>
      <c r="R131" s="11">
        <v>43518</v>
      </c>
      <c r="S131" s="12">
        <f t="shared" ref="S131:S194" si="6">VLOOKUP(D131,$Y$2:$Z$11,2,0)</f>
        <v>5</v>
      </c>
      <c r="T131" s="13">
        <f t="shared" ref="T131:T194" si="7">IF(B131&lt;=50,3,IF(B131&gt;100,5,4))</f>
        <v>3</v>
      </c>
    </row>
    <row r="132" spans="1:20" x14ac:dyDescent="0.25">
      <c r="A132" s="8" t="s">
        <v>18</v>
      </c>
      <c r="B132" s="8">
        <v>61</v>
      </c>
      <c r="C132" s="8">
        <v>0</v>
      </c>
      <c r="D132" s="8">
        <v>8</v>
      </c>
      <c r="E132" s="9">
        <v>102000</v>
      </c>
      <c r="F132" s="10">
        <v>6222000</v>
      </c>
      <c r="G132" s="8" t="s">
        <v>20</v>
      </c>
      <c r="H132" s="8" t="s">
        <v>20</v>
      </c>
      <c r="I132" s="8" t="s">
        <v>20</v>
      </c>
      <c r="J132" s="8" t="s">
        <v>20</v>
      </c>
      <c r="K132" s="8" t="s">
        <v>20</v>
      </c>
      <c r="L132" s="8" t="s">
        <v>20</v>
      </c>
      <c r="M132" s="8" t="s">
        <v>24</v>
      </c>
      <c r="N132" s="9">
        <v>7155000</v>
      </c>
      <c r="O132" s="8" t="s">
        <v>20</v>
      </c>
      <c r="P132" s="8" t="s">
        <v>25</v>
      </c>
      <c r="Q132" s="8">
        <v>8.3699999999999992</v>
      </c>
      <c r="R132" s="11">
        <v>43578</v>
      </c>
      <c r="S132" s="12">
        <f t="shared" si="6"/>
        <v>4</v>
      </c>
      <c r="T132" s="13">
        <f t="shared" si="7"/>
        <v>4</v>
      </c>
    </row>
    <row r="133" spans="1:20" x14ac:dyDescent="0.25">
      <c r="A133" s="8" t="s">
        <v>31</v>
      </c>
      <c r="B133" s="8">
        <v>36</v>
      </c>
      <c r="C133" s="8">
        <v>7</v>
      </c>
      <c r="D133" s="8">
        <v>9</v>
      </c>
      <c r="E133" s="9">
        <v>90000</v>
      </c>
      <c r="F133" s="10">
        <v>3240000</v>
      </c>
      <c r="G133" s="8" t="s">
        <v>20</v>
      </c>
      <c r="H133" s="8" t="s">
        <v>19</v>
      </c>
      <c r="I133" s="8" t="s">
        <v>20</v>
      </c>
      <c r="J133" s="8" t="s">
        <v>20</v>
      </c>
      <c r="K133" s="8" t="s">
        <v>20</v>
      </c>
      <c r="L133" s="8" t="s">
        <v>19</v>
      </c>
      <c r="M133" s="8" t="s">
        <v>27</v>
      </c>
      <c r="N133" s="9">
        <v>3726000</v>
      </c>
      <c r="O133" s="8" t="s">
        <v>19</v>
      </c>
      <c r="P133" s="8" t="s">
        <v>25</v>
      </c>
      <c r="Q133" s="8">
        <v>11.84</v>
      </c>
      <c r="R133" s="11">
        <v>43316</v>
      </c>
      <c r="S133" s="12">
        <f t="shared" si="6"/>
        <v>4</v>
      </c>
      <c r="T133" s="13">
        <f t="shared" si="7"/>
        <v>3</v>
      </c>
    </row>
    <row r="134" spans="1:20" x14ac:dyDescent="0.25">
      <c r="A134" s="8" t="s">
        <v>34</v>
      </c>
      <c r="B134" s="8">
        <v>62</v>
      </c>
      <c r="C134" s="8">
        <v>12</v>
      </c>
      <c r="D134" s="8">
        <v>4</v>
      </c>
      <c r="E134" s="9">
        <v>91000</v>
      </c>
      <c r="F134" s="10">
        <v>5642000</v>
      </c>
      <c r="G134" s="8" t="s">
        <v>19</v>
      </c>
      <c r="H134" s="8" t="s">
        <v>20</v>
      </c>
      <c r="I134" s="8" t="s">
        <v>20</v>
      </c>
      <c r="J134" s="8" t="s">
        <v>19</v>
      </c>
      <c r="K134" s="8" t="s">
        <v>19</v>
      </c>
      <c r="L134" s="8" t="s">
        <v>19</v>
      </c>
      <c r="M134" s="8" t="s">
        <v>27</v>
      </c>
      <c r="N134" s="9">
        <v>6488000</v>
      </c>
      <c r="O134" s="8" t="s">
        <v>20</v>
      </c>
      <c r="P134" s="8" t="s">
        <v>29</v>
      </c>
      <c r="Q134" s="8">
        <v>11.88</v>
      </c>
      <c r="R134" s="11">
        <v>43514</v>
      </c>
      <c r="S134" s="12">
        <f t="shared" si="6"/>
        <v>6</v>
      </c>
      <c r="T134" s="13">
        <f t="shared" si="7"/>
        <v>4</v>
      </c>
    </row>
    <row r="135" spans="1:20" x14ac:dyDescent="0.25">
      <c r="A135" s="8" t="s">
        <v>34</v>
      </c>
      <c r="B135" s="8">
        <v>62</v>
      </c>
      <c r="C135" s="8">
        <v>0</v>
      </c>
      <c r="D135" s="8">
        <v>8</v>
      </c>
      <c r="E135" s="9">
        <v>127500</v>
      </c>
      <c r="F135" s="10">
        <v>7905000</v>
      </c>
      <c r="G135" s="8" t="s">
        <v>20</v>
      </c>
      <c r="H135" s="8" t="s">
        <v>20</v>
      </c>
      <c r="I135" s="8" t="s">
        <v>20</v>
      </c>
      <c r="J135" s="8" t="s">
        <v>19</v>
      </c>
      <c r="K135" s="8" t="s">
        <v>19</v>
      </c>
      <c r="L135" s="8" t="s">
        <v>19</v>
      </c>
      <c r="M135" s="8" t="s">
        <v>32</v>
      </c>
      <c r="N135" s="9">
        <v>9091000</v>
      </c>
      <c r="O135" s="8" t="s">
        <v>20</v>
      </c>
      <c r="P135" s="8" t="s">
        <v>29</v>
      </c>
      <c r="Q135" s="8">
        <v>9.41</v>
      </c>
      <c r="R135" s="11">
        <v>43686</v>
      </c>
      <c r="S135" s="12">
        <f t="shared" si="6"/>
        <v>4</v>
      </c>
      <c r="T135" s="13">
        <f t="shared" si="7"/>
        <v>4</v>
      </c>
    </row>
    <row r="136" spans="1:20" x14ac:dyDescent="0.25">
      <c r="A136" s="8" t="s">
        <v>23</v>
      </c>
      <c r="B136" s="8">
        <v>104</v>
      </c>
      <c r="C136" s="8">
        <v>3</v>
      </c>
      <c r="D136" s="8">
        <v>6</v>
      </c>
      <c r="E136" s="9">
        <v>108000</v>
      </c>
      <c r="F136" s="10">
        <v>11232000</v>
      </c>
      <c r="G136" s="8"/>
      <c r="H136" s="8"/>
      <c r="I136" s="8" t="s">
        <v>19</v>
      </c>
      <c r="J136" s="8" t="s">
        <v>19</v>
      </c>
      <c r="K136" s="8" t="s">
        <v>20</v>
      </c>
      <c r="L136" s="8" t="s">
        <v>19</v>
      </c>
      <c r="M136" s="8" t="s">
        <v>24</v>
      </c>
      <c r="N136" s="9">
        <v>12917000</v>
      </c>
      <c r="O136" s="8" t="s">
        <v>19</v>
      </c>
      <c r="P136" s="8" t="s">
        <v>25</v>
      </c>
      <c r="Q136" s="8">
        <v>8.4499999999999993</v>
      </c>
      <c r="R136" s="11">
        <v>43332</v>
      </c>
      <c r="S136" s="12">
        <f t="shared" si="6"/>
        <v>5</v>
      </c>
      <c r="T136" s="13">
        <f t="shared" si="7"/>
        <v>5</v>
      </c>
    </row>
    <row r="137" spans="1:20" x14ac:dyDescent="0.25">
      <c r="A137" s="8" t="s">
        <v>23</v>
      </c>
      <c r="B137" s="8">
        <v>94</v>
      </c>
      <c r="C137" s="8">
        <v>8</v>
      </c>
      <c r="D137" s="8">
        <v>2</v>
      </c>
      <c r="E137" s="9">
        <v>130000</v>
      </c>
      <c r="F137" s="10">
        <v>12220000</v>
      </c>
      <c r="G137" s="8" t="s">
        <v>20</v>
      </c>
      <c r="H137" s="8" t="s">
        <v>20</v>
      </c>
      <c r="I137" s="8" t="s">
        <v>20</v>
      </c>
      <c r="J137" s="8" t="s">
        <v>20</v>
      </c>
      <c r="K137" s="8" t="s">
        <v>20</v>
      </c>
      <c r="L137" s="8" t="s">
        <v>19</v>
      </c>
      <c r="M137" s="8" t="s">
        <v>27</v>
      </c>
      <c r="N137" s="9">
        <v>14053000</v>
      </c>
      <c r="O137" s="8" t="s">
        <v>19</v>
      </c>
      <c r="P137" s="8" t="s">
        <v>22</v>
      </c>
      <c r="Q137" s="8">
        <v>4.79</v>
      </c>
      <c r="R137" s="11">
        <v>43274</v>
      </c>
      <c r="S137" s="12">
        <f t="shared" si="6"/>
        <v>7</v>
      </c>
      <c r="T137" s="13">
        <f t="shared" si="7"/>
        <v>4</v>
      </c>
    </row>
    <row r="138" spans="1:20" x14ac:dyDescent="0.25">
      <c r="A138" s="8" t="s">
        <v>26</v>
      </c>
      <c r="B138" s="8">
        <v>62</v>
      </c>
      <c r="C138" s="8">
        <v>4</v>
      </c>
      <c r="D138" s="8">
        <v>6</v>
      </c>
      <c r="E138" s="9">
        <v>126000</v>
      </c>
      <c r="F138" s="10">
        <v>7812000</v>
      </c>
      <c r="G138" s="8"/>
      <c r="H138" s="8"/>
      <c r="I138" s="8"/>
      <c r="J138" s="8"/>
      <c r="K138" s="8" t="s">
        <v>19</v>
      </c>
      <c r="L138" s="8" t="s">
        <v>19</v>
      </c>
      <c r="M138" s="8" t="s">
        <v>24</v>
      </c>
      <c r="N138" s="9">
        <v>8984000</v>
      </c>
      <c r="O138" s="8" t="s">
        <v>19</v>
      </c>
      <c r="P138" s="8" t="s">
        <v>29</v>
      </c>
      <c r="Q138" s="8">
        <v>8.5500000000000007</v>
      </c>
      <c r="R138" s="11">
        <v>43528</v>
      </c>
      <c r="S138" s="12">
        <f t="shared" si="6"/>
        <v>5</v>
      </c>
      <c r="T138" s="13">
        <f t="shared" si="7"/>
        <v>4</v>
      </c>
    </row>
    <row r="139" spans="1:20" x14ac:dyDescent="0.25">
      <c r="A139" s="8" t="s">
        <v>28</v>
      </c>
      <c r="B139" s="8">
        <v>51</v>
      </c>
      <c r="C139" s="8">
        <v>2</v>
      </c>
      <c r="D139" s="8">
        <v>1</v>
      </c>
      <c r="E139" s="9">
        <v>96000</v>
      </c>
      <c r="F139" s="10">
        <v>4896000</v>
      </c>
      <c r="G139" s="8" t="s">
        <v>20</v>
      </c>
      <c r="H139" s="8" t="s">
        <v>20</v>
      </c>
      <c r="I139" s="8" t="s">
        <v>20</v>
      </c>
      <c r="J139" s="8" t="s">
        <v>19</v>
      </c>
      <c r="K139" s="8" t="s">
        <v>19</v>
      </c>
      <c r="L139" s="8" t="s">
        <v>19</v>
      </c>
      <c r="M139" s="8" t="s">
        <v>32</v>
      </c>
      <c r="N139" s="9">
        <v>5630000</v>
      </c>
      <c r="O139" s="8" t="s">
        <v>19</v>
      </c>
      <c r="P139" s="8" t="s">
        <v>29</v>
      </c>
      <c r="Q139" s="8">
        <v>2.2200000000000002</v>
      </c>
      <c r="R139" s="11">
        <v>43395</v>
      </c>
      <c r="S139" s="12">
        <f t="shared" si="6"/>
        <v>9</v>
      </c>
      <c r="T139" s="13">
        <f t="shared" si="7"/>
        <v>4</v>
      </c>
    </row>
    <row r="140" spans="1:20" x14ac:dyDescent="0.25">
      <c r="A140" s="8" t="s">
        <v>30</v>
      </c>
      <c r="B140" s="8">
        <v>35</v>
      </c>
      <c r="C140" s="8">
        <v>0</v>
      </c>
      <c r="D140" s="8">
        <v>9</v>
      </c>
      <c r="E140" s="9">
        <v>52500</v>
      </c>
      <c r="F140" s="10">
        <v>1837500</v>
      </c>
      <c r="G140" s="8" t="s">
        <v>19</v>
      </c>
      <c r="H140" s="8" t="s">
        <v>20</v>
      </c>
      <c r="I140" s="8" t="s">
        <v>20</v>
      </c>
      <c r="J140" s="8" t="s">
        <v>19</v>
      </c>
      <c r="K140" s="8" t="s">
        <v>19</v>
      </c>
      <c r="L140" s="8" t="s">
        <v>19</v>
      </c>
      <c r="M140" s="8" t="s">
        <v>21</v>
      </c>
      <c r="N140" s="9">
        <v>2113000</v>
      </c>
      <c r="O140" s="8" t="s">
        <v>20</v>
      </c>
      <c r="P140" s="8" t="s">
        <v>36</v>
      </c>
      <c r="Q140" s="8">
        <v>9.3000000000000007</v>
      </c>
      <c r="R140" s="11">
        <v>43322</v>
      </c>
      <c r="S140" s="12">
        <f t="shared" si="6"/>
        <v>4</v>
      </c>
      <c r="T140" s="13">
        <f t="shared" si="7"/>
        <v>3</v>
      </c>
    </row>
    <row r="141" spans="1:20" x14ac:dyDescent="0.25">
      <c r="A141" s="8" t="s">
        <v>37</v>
      </c>
      <c r="B141" s="8">
        <v>30</v>
      </c>
      <c r="C141" s="8">
        <v>4</v>
      </c>
      <c r="D141" s="8">
        <v>7</v>
      </c>
      <c r="E141" s="9">
        <v>108000</v>
      </c>
      <c r="F141" s="10">
        <v>3240000</v>
      </c>
      <c r="G141" s="8" t="s">
        <v>20</v>
      </c>
      <c r="H141" s="8" t="s">
        <v>20</v>
      </c>
      <c r="I141" s="8" t="s">
        <v>19</v>
      </c>
      <c r="J141" s="8" t="s">
        <v>20</v>
      </c>
      <c r="K141" s="8" t="s">
        <v>20</v>
      </c>
      <c r="L141" s="8" t="s">
        <v>19</v>
      </c>
      <c r="M141" s="8" t="s">
        <v>27</v>
      </c>
      <c r="N141" s="9">
        <v>3726000</v>
      </c>
      <c r="O141" s="8" t="s">
        <v>19</v>
      </c>
      <c r="P141" s="8" t="s">
        <v>25</v>
      </c>
      <c r="Q141" s="8">
        <v>8.1300000000000008</v>
      </c>
      <c r="R141" s="11">
        <v>43395</v>
      </c>
      <c r="S141" s="12">
        <f t="shared" si="6"/>
        <v>5</v>
      </c>
      <c r="T141" s="13">
        <f t="shared" si="7"/>
        <v>3</v>
      </c>
    </row>
    <row r="142" spans="1:20" x14ac:dyDescent="0.25">
      <c r="A142" s="8" t="s">
        <v>34</v>
      </c>
      <c r="B142" s="8">
        <v>87</v>
      </c>
      <c r="C142" s="8">
        <v>0</v>
      </c>
      <c r="D142" s="8">
        <v>1</v>
      </c>
      <c r="E142" s="9">
        <v>144000</v>
      </c>
      <c r="F142" s="10">
        <v>12528000</v>
      </c>
      <c r="G142" s="8" t="s">
        <v>20</v>
      </c>
      <c r="H142" s="8" t="s">
        <v>20</v>
      </c>
      <c r="I142" s="8" t="s">
        <v>19</v>
      </c>
      <c r="J142" s="8" t="s">
        <v>20</v>
      </c>
      <c r="K142" s="8" t="s">
        <v>19</v>
      </c>
      <c r="L142" s="8" t="s">
        <v>20</v>
      </c>
      <c r="M142" s="8" t="s">
        <v>27</v>
      </c>
      <c r="N142" s="9">
        <v>14407000</v>
      </c>
      <c r="O142" s="8" t="s">
        <v>19</v>
      </c>
      <c r="P142" s="8" t="s">
        <v>29</v>
      </c>
      <c r="Q142" s="8">
        <v>2.0299999999999998</v>
      </c>
      <c r="R142" s="11">
        <v>43571</v>
      </c>
      <c r="S142" s="12">
        <f t="shared" si="6"/>
        <v>9</v>
      </c>
      <c r="T142" s="13">
        <f t="shared" si="7"/>
        <v>4</v>
      </c>
    </row>
    <row r="143" spans="1:20" x14ac:dyDescent="0.25">
      <c r="A143" s="8" t="s">
        <v>30</v>
      </c>
      <c r="B143" s="8">
        <v>44</v>
      </c>
      <c r="C143" s="8">
        <v>6</v>
      </c>
      <c r="D143" s="8">
        <v>9</v>
      </c>
      <c r="E143" s="9">
        <v>67500</v>
      </c>
      <c r="F143" s="10">
        <v>2970000</v>
      </c>
      <c r="G143" s="8" t="s">
        <v>20</v>
      </c>
      <c r="H143" s="8" t="s">
        <v>20</v>
      </c>
      <c r="I143" s="8" t="s">
        <v>20</v>
      </c>
      <c r="J143" s="8" t="s">
        <v>19</v>
      </c>
      <c r="K143" s="8" t="s">
        <v>20</v>
      </c>
      <c r="L143" s="8" t="s">
        <v>19</v>
      </c>
      <c r="M143" s="8" t="s">
        <v>27</v>
      </c>
      <c r="N143" s="9">
        <v>3416000</v>
      </c>
      <c r="O143" s="8" t="s">
        <v>19</v>
      </c>
      <c r="P143" s="8" t="s">
        <v>29</v>
      </c>
      <c r="Q143" s="8">
        <v>10.66</v>
      </c>
      <c r="R143" s="11">
        <v>43595</v>
      </c>
      <c r="S143" s="12">
        <f t="shared" si="6"/>
        <v>4</v>
      </c>
      <c r="T143" s="13">
        <f t="shared" si="7"/>
        <v>3</v>
      </c>
    </row>
    <row r="144" spans="1:20" x14ac:dyDescent="0.25">
      <c r="A144" s="8" t="s">
        <v>34</v>
      </c>
      <c r="B144" s="8">
        <v>76</v>
      </c>
      <c r="C144" s="8">
        <v>3</v>
      </c>
      <c r="D144" s="8">
        <v>9</v>
      </c>
      <c r="E144" s="9">
        <v>52500</v>
      </c>
      <c r="F144" s="10">
        <v>3990000</v>
      </c>
      <c r="G144" s="8" t="s">
        <v>20</v>
      </c>
      <c r="H144" s="8" t="s">
        <v>19</v>
      </c>
      <c r="I144" s="8" t="s">
        <v>20</v>
      </c>
      <c r="J144" s="8" t="s">
        <v>20</v>
      </c>
      <c r="K144" s="8" t="s">
        <v>20</v>
      </c>
      <c r="L144" s="8" t="s">
        <v>20</v>
      </c>
      <c r="M144" s="8" t="s">
        <v>32</v>
      </c>
      <c r="N144" s="9">
        <v>4589000</v>
      </c>
      <c r="O144" s="8" t="s">
        <v>19</v>
      </c>
      <c r="P144" s="8" t="s">
        <v>25</v>
      </c>
      <c r="Q144" s="8">
        <v>7.96</v>
      </c>
      <c r="R144" s="11">
        <v>43269</v>
      </c>
      <c r="S144" s="12">
        <f t="shared" si="6"/>
        <v>4</v>
      </c>
      <c r="T144" s="13">
        <f t="shared" si="7"/>
        <v>4</v>
      </c>
    </row>
    <row r="145" spans="1:20" x14ac:dyDescent="0.25">
      <c r="A145" s="8" t="s">
        <v>33</v>
      </c>
      <c r="B145" s="8">
        <v>33</v>
      </c>
      <c r="C145" s="8">
        <v>3</v>
      </c>
      <c r="D145" s="8">
        <v>8</v>
      </c>
      <c r="E145" s="9">
        <v>76500</v>
      </c>
      <c r="F145" s="10">
        <v>2524500</v>
      </c>
      <c r="G145" s="8" t="s">
        <v>20</v>
      </c>
      <c r="H145" s="8" t="s">
        <v>20</v>
      </c>
      <c r="I145" s="8" t="s">
        <v>20</v>
      </c>
      <c r="J145" s="8" t="s">
        <v>20</v>
      </c>
      <c r="K145" s="8" t="s">
        <v>19</v>
      </c>
      <c r="L145" s="8" t="s">
        <v>20</v>
      </c>
      <c r="M145" s="8" t="s">
        <v>24</v>
      </c>
      <c r="N145" s="9">
        <v>2903000</v>
      </c>
      <c r="O145" s="8" t="s">
        <v>19</v>
      </c>
      <c r="P145" s="8" t="s">
        <v>29</v>
      </c>
      <c r="Q145" s="8">
        <v>6.53</v>
      </c>
      <c r="R145" s="11">
        <v>43722</v>
      </c>
      <c r="S145" s="12">
        <f t="shared" si="6"/>
        <v>4</v>
      </c>
      <c r="T145" s="13">
        <f t="shared" si="7"/>
        <v>3</v>
      </c>
    </row>
    <row r="146" spans="1:20" x14ac:dyDescent="0.25">
      <c r="A146" s="8" t="s">
        <v>23</v>
      </c>
      <c r="B146" s="8">
        <v>83</v>
      </c>
      <c r="C146" s="8">
        <v>12</v>
      </c>
      <c r="D146" s="8">
        <v>4</v>
      </c>
      <c r="E146" s="9">
        <v>78000</v>
      </c>
      <c r="F146" s="10">
        <v>6474000</v>
      </c>
      <c r="G146" s="8" t="s">
        <v>20</v>
      </c>
      <c r="H146" s="8" t="s">
        <v>20</v>
      </c>
      <c r="I146" s="8" t="s">
        <v>20</v>
      </c>
      <c r="J146" s="8" t="s">
        <v>19</v>
      </c>
      <c r="K146" s="8" t="s">
        <v>20</v>
      </c>
      <c r="L146" s="8" t="s">
        <v>19</v>
      </c>
      <c r="M146" s="8" t="s">
        <v>21</v>
      </c>
      <c r="N146" s="9">
        <v>7445000</v>
      </c>
      <c r="O146" s="8" t="s">
        <v>19</v>
      </c>
      <c r="P146" s="8" t="s">
        <v>25</v>
      </c>
      <c r="Q146" s="8">
        <v>6.5</v>
      </c>
      <c r="R146" s="11">
        <v>43306</v>
      </c>
      <c r="S146" s="12">
        <f t="shared" si="6"/>
        <v>6</v>
      </c>
      <c r="T146" s="13">
        <f t="shared" si="7"/>
        <v>4</v>
      </c>
    </row>
    <row r="147" spans="1:20" x14ac:dyDescent="0.25">
      <c r="A147" s="8" t="s">
        <v>37</v>
      </c>
      <c r="B147" s="8">
        <v>39</v>
      </c>
      <c r="C147" s="8">
        <v>4</v>
      </c>
      <c r="D147" s="8">
        <v>6</v>
      </c>
      <c r="E147" s="9">
        <v>90000</v>
      </c>
      <c r="F147" s="10">
        <v>3510000</v>
      </c>
      <c r="G147" s="8" t="s">
        <v>20</v>
      </c>
      <c r="H147" s="8" t="s">
        <v>20</v>
      </c>
      <c r="I147" s="8" t="s">
        <v>20</v>
      </c>
      <c r="J147" s="8" t="s">
        <v>20</v>
      </c>
      <c r="K147" s="8" t="s">
        <v>20</v>
      </c>
      <c r="L147" s="8" t="s">
        <v>19</v>
      </c>
      <c r="M147" s="8" t="s">
        <v>21</v>
      </c>
      <c r="N147" s="9">
        <v>4037000</v>
      </c>
      <c r="O147" s="8" t="s">
        <v>20</v>
      </c>
      <c r="P147" s="8" t="s">
        <v>25</v>
      </c>
      <c r="Q147" s="8">
        <v>5.52</v>
      </c>
      <c r="R147" s="11">
        <v>43728</v>
      </c>
      <c r="S147" s="12">
        <f t="shared" si="6"/>
        <v>5</v>
      </c>
      <c r="T147" s="13">
        <f t="shared" si="7"/>
        <v>3</v>
      </c>
    </row>
    <row r="148" spans="1:20" x14ac:dyDescent="0.25">
      <c r="A148" s="8" t="s">
        <v>28</v>
      </c>
      <c r="B148" s="8">
        <v>51</v>
      </c>
      <c r="C148" s="8">
        <v>3</v>
      </c>
      <c r="D148" s="8">
        <v>5</v>
      </c>
      <c r="E148" s="9">
        <v>66400</v>
      </c>
      <c r="F148" s="10">
        <v>3386400</v>
      </c>
      <c r="G148" s="8"/>
      <c r="H148" s="8" t="s">
        <v>19</v>
      </c>
      <c r="I148" s="8"/>
      <c r="J148" s="8"/>
      <c r="K148" s="8" t="s">
        <v>19</v>
      </c>
      <c r="L148" s="8" t="s">
        <v>19</v>
      </c>
      <c r="M148" s="8" t="s">
        <v>32</v>
      </c>
      <c r="N148" s="9">
        <v>3894000</v>
      </c>
      <c r="O148" s="8" t="s">
        <v>19</v>
      </c>
      <c r="P148" s="8" t="s">
        <v>29</v>
      </c>
      <c r="Q148" s="8">
        <v>6.29</v>
      </c>
      <c r="R148" s="11">
        <v>43305</v>
      </c>
      <c r="S148" s="12">
        <f t="shared" si="6"/>
        <v>6</v>
      </c>
      <c r="T148" s="13">
        <f t="shared" si="7"/>
        <v>4</v>
      </c>
    </row>
    <row r="149" spans="1:20" x14ac:dyDescent="0.25">
      <c r="A149" s="8" t="s">
        <v>26</v>
      </c>
      <c r="B149" s="8">
        <v>74</v>
      </c>
      <c r="C149" s="8">
        <v>8</v>
      </c>
      <c r="D149" s="8">
        <v>5</v>
      </c>
      <c r="E149" s="9">
        <v>99600</v>
      </c>
      <c r="F149" s="10">
        <v>7370400</v>
      </c>
      <c r="G149" s="8"/>
      <c r="H149" s="8" t="s">
        <v>19</v>
      </c>
      <c r="I149" s="8"/>
      <c r="J149" s="8"/>
      <c r="K149" s="8" t="s">
        <v>20</v>
      </c>
      <c r="L149" s="8" t="s">
        <v>19</v>
      </c>
      <c r="M149" s="8" t="s">
        <v>27</v>
      </c>
      <c r="N149" s="9">
        <v>8476000</v>
      </c>
      <c r="O149" s="8" t="s">
        <v>20</v>
      </c>
      <c r="P149" s="8" t="s">
        <v>22</v>
      </c>
      <c r="Q149" s="8">
        <v>8.7899999999999991</v>
      </c>
      <c r="R149" s="11">
        <v>43510</v>
      </c>
      <c r="S149" s="12">
        <f t="shared" si="6"/>
        <v>6</v>
      </c>
      <c r="T149" s="13">
        <f t="shared" si="7"/>
        <v>4</v>
      </c>
    </row>
    <row r="150" spans="1:20" x14ac:dyDescent="0.25">
      <c r="A150" s="8" t="s">
        <v>30</v>
      </c>
      <c r="B150" s="8">
        <v>54</v>
      </c>
      <c r="C150" s="8">
        <v>7</v>
      </c>
      <c r="D150" s="8">
        <v>1</v>
      </c>
      <c r="E150" s="9">
        <v>180000</v>
      </c>
      <c r="F150" s="10">
        <v>9720000</v>
      </c>
      <c r="G150" s="8" t="s">
        <v>20</v>
      </c>
      <c r="H150" s="8" t="s">
        <v>20</v>
      </c>
      <c r="I150" s="8" t="s">
        <v>20</v>
      </c>
      <c r="J150" s="8" t="s">
        <v>20</v>
      </c>
      <c r="K150" s="8" t="s">
        <v>19</v>
      </c>
      <c r="L150" s="8" t="s">
        <v>19</v>
      </c>
      <c r="M150" s="8" t="s">
        <v>24</v>
      </c>
      <c r="N150" s="9">
        <v>11178000</v>
      </c>
      <c r="O150" s="8" t="s">
        <v>19</v>
      </c>
      <c r="P150" s="8" t="s">
        <v>22</v>
      </c>
      <c r="Q150" s="8">
        <v>1.87</v>
      </c>
      <c r="R150" s="11">
        <v>43698</v>
      </c>
      <c r="S150" s="12">
        <f t="shared" si="6"/>
        <v>9</v>
      </c>
      <c r="T150" s="13">
        <f t="shared" si="7"/>
        <v>4</v>
      </c>
    </row>
    <row r="151" spans="1:20" x14ac:dyDescent="0.25">
      <c r="A151" s="8" t="s">
        <v>35</v>
      </c>
      <c r="B151" s="8">
        <v>101</v>
      </c>
      <c r="C151" s="8">
        <v>7</v>
      </c>
      <c r="D151" s="8">
        <v>5</v>
      </c>
      <c r="E151" s="9">
        <v>99600</v>
      </c>
      <c r="F151" s="10">
        <v>10059600</v>
      </c>
      <c r="G151" s="8" t="s">
        <v>20</v>
      </c>
      <c r="H151" s="8" t="s">
        <v>19</v>
      </c>
      <c r="I151" s="8" t="s">
        <v>20</v>
      </c>
      <c r="J151" s="8" t="s">
        <v>20</v>
      </c>
      <c r="K151" s="8" t="s">
        <v>19</v>
      </c>
      <c r="L151" s="8" t="s">
        <v>19</v>
      </c>
      <c r="M151" s="8" t="s">
        <v>27</v>
      </c>
      <c r="N151" s="9">
        <v>11569000</v>
      </c>
      <c r="O151" s="8" t="s">
        <v>20</v>
      </c>
      <c r="P151" s="8" t="s">
        <v>29</v>
      </c>
      <c r="Q151" s="8">
        <v>8.56</v>
      </c>
      <c r="R151" s="11">
        <v>43556</v>
      </c>
      <c r="S151" s="12">
        <f t="shared" si="6"/>
        <v>6</v>
      </c>
      <c r="T151" s="13">
        <f t="shared" si="7"/>
        <v>5</v>
      </c>
    </row>
    <row r="152" spans="1:20" x14ac:dyDescent="0.25">
      <c r="A152" s="8" t="s">
        <v>18</v>
      </c>
      <c r="B152" s="8">
        <v>55</v>
      </c>
      <c r="C152" s="8">
        <v>12</v>
      </c>
      <c r="D152" s="8">
        <v>5</v>
      </c>
      <c r="E152" s="9">
        <v>107900</v>
      </c>
      <c r="F152" s="10">
        <v>5934500</v>
      </c>
      <c r="G152" s="8" t="s">
        <v>19</v>
      </c>
      <c r="H152" s="8" t="s">
        <v>20</v>
      </c>
      <c r="I152" s="8" t="s">
        <v>20</v>
      </c>
      <c r="J152" s="8" t="s">
        <v>20</v>
      </c>
      <c r="K152" s="8" t="s">
        <v>20</v>
      </c>
      <c r="L152" s="8" t="s">
        <v>19</v>
      </c>
      <c r="M152" s="8" t="s">
        <v>27</v>
      </c>
      <c r="N152" s="9">
        <v>6825000</v>
      </c>
      <c r="O152" s="8" t="s">
        <v>19</v>
      </c>
      <c r="P152" s="8" t="s">
        <v>25</v>
      </c>
      <c r="Q152" s="8">
        <v>5.98</v>
      </c>
      <c r="R152" s="11">
        <v>43748</v>
      </c>
      <c r="S152" s="12">
        <f t="shared" si="6"/>
        <v>6</v>
      </c>
      <c r="T152" s="13">
        <f t="shared" si="7"/>
        <v>4</v>
      </c>
    </row>
    <row r="153" spans="1:20" x14ac:dyDescent="0.25">
      <c r="A153" s="8" t="s">
        <v>30</v>
      </c>
      <c r="B153" s="8">
        <v>38</v>
      </c>
      <c r="C153" s="8">
        <v>8</v>
      </c>
      <c r="D153" s="8">
        <v>4</v>
      </c>
      <c r="E153" s="9">
        <v>65000</v>
      </c>
      <c r="F153" s="10">
        <v>2470000</v>
      </c>
      <c r="G153" s="8" t="s">
        <v>20</v>
      </c>
      <c r="H153" s="8" t="s">
        <v>20</v>
      </c>
      <c r="I153" s="8" t="s">
        <v>19</v>
      </c>
      <c r="J153" s="8" t="s">
        <v>20</v>
      </c>
      <c r="K153" s="8" t="s">
        <v>19</v>
      </c>
      <c r="L153" s="8" t="s">
        <v>19</v>
      </c>
      <c r="M153" s="8" t="s">
        <v>24</v>
      </c>
      <c r="N153" s="9">
        <v>2841000</v>
      </c>
      <c r="O153" s="8" t="s">
        <v>19</v>
      </c>
      <c r="P153" s="8" t="s">
        <v>29</v>
      </c>
      <c r="Q153" s="8">
        <v>6.67</v>
      </c>
      <c r="R153" s="11">
        <v>43401</v>
      </c>
      <c r="S153" s="12">
        <f t="shared" si="6"/>
        <v>6</v>
      </c>
      <c r="T153" s="13">
        <f t="shared" si="7"/>
        <v>3</v>
      </c>
    </row>
    <row r="154" spans="1:20" x14ac:dyDescent="0.25">
      <c r="A154" s="8" t="s">
        <v>26</v>
      </c>
      <c r="B154" s="8">
        <v>53</v>
      </c>
      <c r="C154" s="8">
        <v>2</v>
      </c>
      <c r="D154" s="8">
        <v>6</v>
      </c>
      <c r="E154" s="9">
        <v>135000</v>
      </c>
      <c r="F154" s="10">
        <v>7155000</v>
      </c>
      <c r="G154" s="8"/>
      <c r="H154" s="8" t="s">
        <v>19</v>
      </c>
      <c r="I154" s="8"/>
      <c r="J154" s="8"/>
      <c r="K154" s="8" t="s">
        <v>19</v>
      </c>
      <c r="L154" s="8" t="s">
        <v>19</v>
      </c>
      <c r="M154" s="8" t="s">
        <v>24</v>
      </c>
      <c r="N154" s="9">
        <v>8228000</v>
      </c>
      <c r="O154" s="8" t="s">
        <v>19</v>
      </c>
      <c r="P154" s="8" t="s">
        <v>25</v>
      </c>
      <c r="Q154" s="8">
        <v>9.08</v>
      </c>
      <c r="R154" s="11">
        <v>43332</v>
      </c>
      <c r="S154" s="12">
        <f t="shared" si="6"/>
        <v>5</v>
      </c>
      <c r="T154" s="13">
        <f t="shared" si="7"/>
        <v>4</v>
      </c>
    </row>
    <row r="155" spans="1:20" x14ac:dyDescent="0.25">
      <c r="A155" s="8" t="s">
        <v>35</v>
      </c>
      <c r="B155" s="8">
        <v>120</v>
      </c>
      <c r="C155" s="8">
        <v>7</v>
      </c>
      <c r="D155" s="8">
        <v>2</v>
      </c>
      <c r="E155" s="9">
        <v>80000</v>
      </c>
      <c r="F155" s="10">
        <v>9600000</v>
      </c>
      <c r="G155" s="8" t="s">
        <v>20</v>
      </c>
      <c r="H155" s="8" t="s">
        <v>20</v>
      </c>
      <c r="I155" s="8" t="s">
        <v>20</v>
      </c>
      <c r="J155" s="8" t="s">
        <v>20</v>
      </c>
      <c r="K155" s="8" t="s">
        <v>20</v>
      </c>
      <c r="L155" s="8" t="s">
        <v>19</v>
      </c>
      <c r="M155" s="8" t="s">
        <v>24</v>
      </c>
      <c r="N155" s="9">
        <v>11040000</v>
      </c>
      <c r="O155" s="8" t="s">
        <v>19</v>
      </c>
      <c r="P155" s="8" t="s">
        <v>22</v>
      </c>
      <c r="Q155" s="8">
        <v>2.89</v>
      </c>
      <c r="R155" s="11">
        <v>43532</v>
      </c>
      <c r="S155" s="12">
        <f t="shared" si="6"/>
        <v>7</v>
      </c>
      <c r="T155" s="13">
        <f t="shared" si="7"/>
        <v>5</v>
      </c>
    </row>
    <row r="156" spans="1:20" x14ac:dyDescent="0.25">
      <c r="A156" s="8" t="s">
        <v>31</v>
      </c>
      <c r="B156" s="8">
        <v>39</v>
      </c>
      <c r="C156" s="8">
        <v>8</v>
      </c>
      <c r="D156" s="8">
        <v>9</v>
      </c>
      <c r="E156" s="9">
        <v>52500</v>
      </c>
      <c r="F156" s="10">
        <v>2047500</v>
      </c>
      <c r="G156" s="8" t="s">
        <v>19</v>
      </c>
      <c r="H156" s="8" t="s">
        <v>19</v>
      </c>
      <c r="I156" s="8" t="s">
        <v>20</v>
      </c>
      <c r="J156" s="8" t="s">
        <v>20</v>
      </c>
      <c r="K156" s="8" t="s">
        <v>20</v>
      </c>
      <c r="L156" s="8" t="s">
        <v>19</v>
      </c>
      <c r="M156" s="8" t="s">
        <v>21</v>
      </c>
      <c r="N156" s="9">
        <v>2355000</v>
      </c>
      <c r="O156" s="8" t="s">
        <v>19</v>
      </c>
      <c r="P156" s="8" t="s">
        <v>22</v>
      </c>
      <c r="Q156" s="8">
        <v>11.84</v>
      </c>
      <c r="R156" s="11">
        <v>43521</v>
      </c>
      <c r="S156" s="12">
        <f t="shared" si="6"/>
        <v>4</v>
      </c>
      <c r="T156" s="13">
        <f t="shared" si="7"/>
        <v>3</v>
      </c>
    </row>
    <row r="157" spans="1:20" x14ac:dyDescent="0.25">
      <c r="A157" s="8" t="s">
        <v>26</v>
      </c>
      <c r="B157" s="8">
        <v>59</v>
      </c>
      <c r="C157" s="8">
        <v>3</v>
      </c>
      <c r="D157" s="8">
        <v>6</v>
      </c>
      <c r="E157" s="9">
        <v>72000</v>
      </c>
      <c r="F157" s="10">
        <v>4248000</v>
      </c>
      <c r="G157" s="8"/>
      <c r="H157" s="8"/>
      <c r="I157" s="8"/>
      <c r="J157" s="8"/>
      <c r="K157" s="8" t="s">
        <v>19</v>
      </c>
      <c r="L157" s="8" t="s">
        <v>19</v>
      </c>
      <c r="M157" s="8" t="s">
        <v>32</v>
      </c>
      <c r="N157" s="9">
        <v>4885000</v>
      </c>
      <c r="O157" s="8" t="s">
        <v>20</v>
      </c>
      <c r="P157" s="8" t="s">
        <v>22</v>
      </c>
      <c r="Q157" s="8">
        <v>11.11</v>
      </c>
      <c r="R157" s="11">
        <v>43353</v>
      </c>
      <c r="S157" s="12">
        <f t="shared" si="6"/>
        <v>5</v>
      </c>
      <c r="T157" s="13">
        <f t="shared" si="7"/>
        <v>4</v>
      </c>
    </row>
    <row r="158" spans="1:20" x14ac:dyDescent="0.25">
      <c r="A158" s="8" t="s">
        <v>28</v>
      </c>
      <c r="B158" s="8">
        <v>41</v>
      </c>
      <c r="C158" s="8">
        <v>6</v>
      </c>
      <c r="D158" s="8">
        <v>4</v>
      </c>
      <c r="E158" s="9">
        <v>78000</v>
      </c>
      <c r="F158" s="10">
        <v>3198000</v>
      </c>
      <c r="G158" s="8" t="s">
        <v>20</v>
      </c>
      <c r="H158" s="8" t="s">
        <v>20</v>
      </c>
      <c r="I158" s="8" t="s">
        <v>19</v>
      </c>
      <c r="J158" s="8" t="s">
        <v>20</v>
      </c>
      <c r="K158" s="8" t="s">
        <v>19</v>
      </c>
      <c r="L158" s="8" t="s">
        <v>19</v>
      </c>
      <c r="M158" s="8" t="s">
        <v>32</v>
      </c>
      <c r="N158" s="9">
        <v>3678000</v>
      </c>
      <c r="O158" s="8" t="s">
        <v>20</v>
      </c>
      <c r="P158" s="8" t="s">
        <v>22</v>
      </c>
      <c r="Q158" s="8">
        <v>7.34</v>
      </c>
      <c r="R158" s="11">
        <v>43751</v>
      </c>
      <c r="S158" s="12">
        <f t="shared" si="6"/>
        <v>6</v>
      </c>
      <c r="T158" s="13">
        <f t="shared" si="7"/>
        <v>3</v>
      </c>
    </row>
    <row r="159" spans="1:20" x14ac:dyDescent="0.25">
      <c r="A159" s="8" t="s">
        <v>28</v>
      </c>
      <c r="B159" s="8">
        <v>42</v>
      </c>
      <c r="C159" s="8">
        <v>1</v>
      </c>
      <c r="D159" s="8">
        <v>5</v>
      </c>
      <c r="E159" s="9">
        <v>83000</v>
      </c>
      <c r="F159" s="10">
        <v>3486000</v>
      </c>
      <c r="G159" s="8" t="s">
        <v>20</v>
      </c>
      <c r="H159" s="8" t="s">
        <v>19</v>
      </c>
      <c r="I159" s="8" t="s">
        <v>20</v>
      </c>
      <c r="J159" s="8" t="s">
        <v>20</v>
      </c>
      <c r="K159" s="8" t="s">
        <v>20</v>
      </c>
      <c r="L159" s="8" t="s">
        <v>19</v>
      </c>
      <c r="M159" s="8" t="s">
        <v>27</v>
      </c>
      <c r="N159" s="9">
        <v>4009000</v>
      </c>
      <c r="O159" s="8" t="s">
        <v>20</v>
      </c>
      <c r="P159" s="8" t="s">
        <v>25</v>
      </c>
      <c r="Q159" s="8">
        <v>10.32</v>
      </c>
      <c r="R159" s="11">
        <v>43634</v>
      </c>
      <c r="S159" s="12">
        <f t="shared" si="6"/>
        <v>6</v>
      </c>
      <c r="T159" s="13">
        <f t="shared" si="7"/>
        <v>3</v>
      </c>
    </row>
    <row r="160" spans="1:20" x14ac:dyDescent="0.25">
      <c r="A160" s="8" t="s">
        <v>28</v>
      </c>
      <c r="B160" s="8">
        <v>53</v>
      </c>
      <c r="C160" s="8">
        <v>3</v>
      </c>
      <c r="D160" s="8">
        <v>5</v>
      </c>
      <c r="E160" s="9">
        <v>91300</v>
      </c>
      <c r="F160" s="10">
        <v>4838900</v>
      </c>
      <c r="G160" s="8"/>
      <c r="H160" s="8"/>
      <c r="I160" s="8"/>
      <c r="J160" s="8"/>
      <c r="K160" s="8" t="s">
        <v>20</v>
      </c>
      <c r="L160" s="8" t="s">
        <v>19</v>
      </c>
      <c r="M160" s="8" t="s">
        <v>27</v>
      </c>
      <c r="N160" s="9">
        <v>5565000</v>
      </c>
      <c r="O160" s="8" t="s">
        <v>19</v>
      </c>
      <c r="P160" s="8" t="s">
        <v>22</v>
      </c>
      <c r="Q160" s="8">
        <v>9.9</v>
      </c>
      <c r="R160" s="11">
        <v>43340</v>
      </c>
      <c r="S160" s="12">
        <f t="shared" si="6"/>
        <v>6</v>
      </c>
      <c r="T160" s="13">
        <f t="shared" si="7"/>
        <v>4</v>
      </c>
    </row>
    <row r="161" spans="1:20" x14ac:dyDescent="0.25">
      <c r="A161" s="8" t="s">
        <v>34</v>
      </c>
      <c r="B161" s="8">
        <v>73</v>
      </c>
      <c r="C161" s="8">
        <v>11</v>
      </c>
      <c r="D161" s="8">
        <v>7</v>
      </c>
      <c r="E161" s="9">
        <v>63000</v>
      </c>
      <c r="F161" s="10">
        <v>4599000</v>
      </c>
      <c r="G161" s="8" t="s">
        <v>20</v>
      </c>
      <c r="H161" s="8" t="s">
        <v>20</v>
      </c>
      <c r="I161" s="8" t="s">
        <v>20</v>
      </c>
      <c r="J161" s="8" t="s">
        <v>20</v>
      </c>
      <c r="K161" s="8" t="s">
        <v>20</v>
      </c>
      <c r="L161" s="8" t="s">
        <v>19</v>
      </c>
      <c r="M161" s="8" t="s">
        <v>24</v>
      </c>
      <c r="N161" s="9">
        <v>5289000</v>
      </c>
      <c r="O161" s="8" t="s">
        <v>20</v>
      </c>
      <c r="P161" s="8" t="s">
        <v>25</v>
      </c>
      <c r="Q161" s="8">
        <v>8.58</v>
      </c>
      <c r="R161" s="11">
        <v>43293</v>
      </c>
      <c r="S161" s="12">
        <f t="shared" si="6"/>
        <v>5</v>
      </c>
      <c r="T161" s="13">
        <f t="shared" si="7"/>
        <v>4</v>
      </c>
    </row>
    <row r="162" spans="1:20" x14ac:dyDescent="0.25">
      <c r="A162" s="8" t="s">
        <v>34</v>
      </c>
      <c r="B162" s="8">
        <v>86</v>
      </c>
      <c r="C162" s="8">
        <v>10</v>
      </c>
      <c r="D162" s="8">
        <v>1</v>
      </c>
      <c r="E162" s="9">
        <v>96000</v>
      </c>
      <c r="F162" s="10">
        <v>8256000</v>
      </c>
      <c r="G162" s="8" t="s">
        <v>20</v>
      </c>
      <c r="H162" s="8" t="s">
        <v>20</v>
      </c>
      <c r="I162" s="8" t="s">
        <v>20</v>
      </c>
      <c r="J162" s="8" t="s">
        <v>20</v>
      </c>
      <c r="K162" s="8" t="s">
        <v>20</v>
      </c>
      <c r="L162" s="8" t="s">
        <v>19</v>
      </c>
      <c r="M162" s="8" t="s">
        <v>24</v>
      </c>
      <c r="N162" s="9">
        <v>9494000</v>
      </c>
      <c r="O162" s="8" t="s">
        <v>20</v>
      </c>
      <c r="P162" s="8" t="s">
        <v>22</v>
      </c>
      <c r="Q162" s="8">
        <v>1.49</v>
      </c>
      <c r="R162" s="11">
        <v>43636</v>
      </c>
      <c r="S162" s="12">
        <f t="shared" si="6"/>
        <v>9</v>
      </c>
      <c r="T162" s="13">
        <f t="shared" si="7"/>
        <v>4</v>
      </c>
    </row>
    <row r="163" spans="1:20" x14ac:dyDescent="0.25">
      <c r="A163" s="8" t="s">
        <v>35</v>
      </c>
      <c r="B163" s="8">
        <v>104</v>
      </c>
      <c r="C163" s="8">
        <v>10</v>
      </c>
      <c r="D163" s="8">
        <v>9</v>
      </c>
      <c r="E163" s="9">
        <v>52500</v>
      </c>
      <c r="F163" s="10">
        <v>5460000</v>
      </c>
      <c r="G163" s="8" t="s">
        <v>20</v>
      </c>
      <c r="H163" s="8" t="s">
        <v>20</v>
      </c>
      <c r="I163" s="8" t="s">
        <v>20</v>
      </c>
      <c r="J163" s="8" t="s">
        <v>20</v>
      </c>
      <c r="K163" s="8" t="s">
        <v>19</v>
      </c>
      <c r="L163" s="8" t="s">
        <v>19</v>
      </c>
      <c r="M163" s="8" t="s">
        <v>27</v>
      </c>
      <c r="N163" s="9">
        <v>6279000</v>
      </c>
      <c r="O163" s="8" t="s">
        <v>19</v>
      </c>
      <c r="P163" s="8" t="s">
        <v>29</v>
      </c>
      <c r="Q163" s="8">
        <v>12.12</v>
      </c>
      <c r="R163" s="11">
        <v>43417</v>
      </c>
      <c r="S163" s="12">
        <f t="shared" si="6"/>
        <v>4</v>
      </c>
      <c r="T163" s="13">
        <f t="shared" si="7"/>
        <v>5</v>
      </c>
    </row>
    <row r="164" spans="1:20" x14ac:dyDescent="0.25">
      <c r="A164" s="8" t="s">
        <v>30</v>
      </c>
      <c r="B164" s="8">
        <v>84</v>
      </c>
      <c r="C164" s="8">
        <v>2</v>
      </c>
      <c r="D164" s="8">
        <v>6</v>
      </c>
      <c r="E164" s="9">
        <v>126000</v>
      </c>
      <c r="F164" s="10">
        <v>10584000</v>
      </c>
      <c r="G164" s="8"/>
      <c r="H164" s="8"/>
      <c r="I164" s="8"/>
      <c r="J164" s="8" t="s">
        <v>19</v>
      </c>
      <c r="K164" s="8" t="s">
        <v>19</v>
      </c>
      <c r="L164" s="8" t="s">
        <v>19</v>
      </c>
      <c r="M164" s="8" t="s">
        <v>32</v>
      </c>
      <c r="N164" s="9">
        <v>12172000</v>
      </c>
      <c r="O164" s="8" t="s">
        <v>19</v>
      </c>
      <c r="P164" s="8" t="s">
        <v>29</v>
      </c>
      <c r="Q164" s="8">
        <v>6.86</v>
      </c>
      <c r="R164" s="11">
        <v>43508</v>
      </c>
      <c r="S164" s="12">
        <f t="shared" si="6"/>
        <v>5</v>
      </c>
      <c r="T164" s="13">
        <f t="shared" si="7"/>
        <v>4</v>
      </c>
    </row>
    <row r="165" spans="1:20" x14ac:dyDescent="0.25">
      <c r="A165" s="8" t="s">
        <v>18</v>
      </c>
      <c r="B165" s="8">
        <v>43</v>
      </c>
      <c r="C165" s="8">
        <v>6</v>
      </c>
      <c r="D165" s="8">
        <v>5</v>
      </c>
      <c r="E165" s="9">
        <v>66400</v>
      </c>
      <c r="F165" s="10">
        <v>2855200</v>
      </c>
      <c r="G165" s="8" t="s">
        <v>20</v>
      </c>
      <c r="H165" s="8" t="s">
        <v>20</v>
      </c>
      <c r="I165" s="8" t="s">
        <v>20</v>
      </c>
      <c r="J165" s="8" t="s">
        <v>19</v>
      </c>
      <c r="K165" s="8" t="s">
        <v>19</v>
      </c>
      <c r="L165" s="8" t="s">
        <v>19</v>
      </c>
      <c r="M165" s="8" t="s">
        <v>24</v>
      </c>
      <c r="N165" s="9">
        <v>3283000</v>
      </c>
      <c r="O165" s="8" t="s">
        <v>19</v>
      </c>
      <c r="P165" s="8" t="s">
        <v>25</v>
      </c>
      <c r="Q165" s="8">
        <v>9.1999999999999993</v>
      </c>
      <c r="R165" s="11">
        <v>43577</v>
      </c>
      <c r="S165" s="12">
        <f t="shared" si="6"/>
        <v>6</v>
      </c>
      <c r="T165" s="13">
        <f t="shared" si="7"/>
        <v>3</v>
      </c>
    </row>
    <row r="166" spans="1:20" x14ac:dyDescent="0.25">
      <c r="A166" s="8" t="s">
        <v>37</v>
      </c>
      <c r="B166" s="8">
        <v>38</v>
      </c>
      <c r="C166" s="8">
        <v>7</v>
      </c>
      <c r="D166" s="8">
        <v>6</v>
      </c>
      <c r="E166" s="9">
        <v>117000</v>
      </c>
      <c r="F166" s="10">
        <v>4446000</v>
      </c>
      <c r="G166" s="8" t="s">
        <v>20</v>
      </c>
      <c r="H166" s="8" t="s">
        <v>20</v>
      </c>
      <c r="I166" s="8" t="s">
        <v>20</v>
      </c>
      <c r="J166" s="8" t="s">
        <v>20</v>
      </c>
      <c r="K166" s="8" t="s">
        <v>20</v>
      </c>
      <c r="L166" s="8" t="s">
        <v>19</v>
      </c>
      <c r="M166" s="8" t="s">
        <v>27</v>
      </c>
      <c r="N166" s="9">
        <v>5113000</v>
      </c>
      <c r="O166" s="8" t="s">
        <v>20</v>
      </c>
      <c r="P166" s="8" t="s">
        <v>29</v>
      </c>
      <c r="Q166" s="8">
        <v>11.04</v>
      </c>
      <c r="R166" s="11">
        <v>43376</v>
      </c>
      <c r="S166" s="12">
        <f t="shared" si="6"/>
        <v>5</v>
      </c>
      <c r="T166" s="13">
        <f t="shared" si="7"/>
        <v>3</v>
      </c>
    </row>
    <row r="167" spans="1:20" x14ac:dyDescent="0.25">
      <c r="A167" s="8" t="s">
        <v>28</v>
      </c>
      <c r="B167" s="8">
        <v>61</v>
      </c>
      <c r="C167" s="8">
        <v>11</v>
      </c>
      <c r="D167" s="8">
        <v>3</v>
      </c>
      <c r="E167" s="9">
        <v>56000</v>
      </c>
      <c r="F167" s="10">
        <v>3416000</v>
      </c>
      <c r="G167" s="8" t="s">
        <v>20</v>
      </c>
      <c r="H167" s="8" t="s">
        <v>20</v>
      </c>
      <c r="I167" s="8" t="s">
        <v>19</v>
      </c>
      <c r="J167" s="8" t="s">
        <v>20</v>
      </c>
      <c r="K167" s="8" t="s">
        <v>20</v>
      </c>
      <c r="L167" s="8" t="s">
        <v>19</v>
      </c>
      <c r="M167" s="8" t="s">
        <v>32</v>
      </c>
      <c r="N167" s="9">
        <v>3928000</v>
      </c>
      <c r="O167" s="8" t="s">
        <v>20</v>
      </c>
      <c r="P167" s="8" t="s">
        <v>25</v>
      </c>
      <c r="Q167" s="8">
        <v>2.21</v>
      </c>
      <c r="R167" s="11">
        <v>43372</v>
      </c>
      <c r="S167" s="12">
        <f t="shared" si="6"/>
        <v>6</v>
      </c>
      <c r="T167" s="13">
        <f t="shared" si="7"/>
        <v>4</v>
      </c>
    </row>
    <row r="168" spans="1:20" x14ac:dyDescent="0.25">
      <c r="A168" s="8" t="s">
        <v>35</v>
      </c>
      <c r="B168" s="8">
        <v>113</v>
      </c>
      <c r="C168" s="8">
        <v>2</v>
      </c>
      <c r="D168" s="8">
        <v>4</v>
      </c>
      <c r="E168" s="9">
        <v>65000</v>
      </c>
      <c r="F168" s="10">
        <v>7345000</v>
      </c>
      <c r="G168" s="8" t="s">
        <v>20</v>
      </c>
      <c r="H168" s="8" t="s">
        <v>20</v>
      </c>
      <c r="I168" s="8" t="s">
        <v>20</v>
      </c>
      <c r="J168" s="8" t="s">
        <v>20</v>
      </c>
      <c r="K168" s="8" t="s">
        <v>19</v>
      </c>
      <c r="L168" s="8" t="s">
        <v>19</v>
      </c>
      <c r="M168" s="8" t="s">
        <v>27</v>
      </c>
      <c r="N168" s="9">
        <v>8447000</v>
      </c>
      <c r="O168" s="8" t="s">
        <v>19</v>
      </c>
      <c r="P168" s="8" t="s">
        <v>25</v>
      </c>
      <c r="Q168" s="8">
        <v>7.33</v>
      </c>
      <c r="R168" s="11">
        <v>43643</v>
      </c>
      <c r="S168" s="12">
        <f t="shared" si="6"/>
        <v>6</v>
      </c>
      <c r="T168" s="13">
        <f t="shared" si="7"/>
        <v>5</v>
      </c>
    </row>
    <row r="169" spans="1:20" x14ac:dyDescent="0.25">
      <c r="A169" s="8" t="s">
        <v>30</v>
      </c>
      <c r="B169" s="8">
        <v>38</v>
      </c>
      <c r="C169" s="8">
        <v>9</v>
      </c>
      <c r="D169" s="8">
        <v>6</v>
      </c>
      <c r="E169" s="9">
        <v>81000</v>
      </c>
      <c r="F169" s="10">
        <v>3078000</v>
      </c>
      <c r="G169" s="8" t="s">
        <v>20</v>
      </c>
      <c r="H169" s="8" t="s">
        <v>20</v>
      </c>
      <c r="I169" s="8" t="s">
        <v>20</v>
      </c>
      <c r="J169" s="8" t="s">
        <v>19</v>
      </c>
      <c r="K169" s="8" t="s">
        <v>20</v>
      </c>
      <c r="L169" s="8" t="s">
        <v>19</v>
      </c>
      <c r="M169" s="8" t="s">
        <v>32</v>
      </c>
      <c r="N169" s="9">
        <v>3540000</v>
      </c>
      <c r="O169" s="8" t="s">
        <v>20</v>
      </c>
      <c r="P169" s="8" t="s">
        <v>25</v>
      </c>
      <c r="Q169" s="8">
        <v>11.97</v>
      </c>
      <c r="R169" s="11">
        <v>43446</v>
      </c>
      <c r="S169" s="12">
        <f t="shared" si="6"/>
        <v>5</v>
      </c>
      <c r="T169" s="13">
        <f t="shared" si="7"/>
        <v>3</v>
      </c>
    </row>
    <row r="170" spans="1:20" x14ac:dyDescent="0.25">
      <c r="A170" s="8" t="s">
        <v>18</v>
      </c>
      <c r="B170" s="8">
        <v>64</v>
      </c>
      <c r="C170" s="8">
        <v>0</v>
      </c>
      <c r="D170" s="8">
        <v>3</v>
      </c>
      <c r="E170" s="9">
        <v>104000</v>
      </c>
      <c r="F170" s="10">
        <v>6656000</v>
      </c>
      <c r="G170" s="8" t="s">
        <v>20</v>
      </c>
      <c r="H170" s="8" t="s">
        <v>20</v>
      </c>
      <c r="I170" s="8" t="s">
        <v>20</v>
      </c>
      <c r="J170" s="8" t="s">
        <v>20</v>
      </c>
      <c r="K170" s="8" t="s">
        <v>20</v>
      </c>
      <c r="L170" s="8" t="s">
        <v>19</v>
      </c>
      <c r="M170" s="8" t="s">
        <v>27</v>
      </c>
      <c r="N170" s="9">
        <v>7654000</v>
      </c>
      <c r="O170" s="8" t="s">
        <v>19</v>
      </c>
      <c r="P170" s="8" t="s">
        <v>29</v>
      </c>
      <c r="Q170" s="8">
        <v>2.27</v>
      </c>
      <c r="R170" s="11">
        <v>43481</v>
      </c>
      <c r="S170" s="12">
        <f t="shared" si="6"/>
        <v>6</v>
      </c>
      <c r="T170" s="13">
        <f t="shared" si="7"/>
        <v>4</v>
      </c>
    </row>
    <row r="171" spans="1:20" x14ac:dyDescent="0.25">
      <c r="A171" s="8" t="s">
        <v>28</v>
      </c>
      <c r="B171" s="8">
        <v>68</v>
      </c>
      <c r="C171" s="8">
        <v>10</v>
      </c>
      <c r="D171" s="8">
        <v>6</v>
      </c>
      <c r="E171" s="9">
        <v>81000</v>
      </c>
      <c r="F171" s="10">
        <v>5508000</v>
      </c>
      <c r="G171" s="8" t="s">
        <v>20</v>
      </c>
      <c r="H171" s="8" t="s">
        <v>20</v>
      </c>
      <c r="I171" s="8" t="s">
        <v>19</v>
      </c>
      <c r="J171" s="8" t="s">
        <v>20</v>
      </c>
      <c r="K171" s="8" t="s">
        <v>19</v>
      </c>
      <c r="L171" s="8" t="s">
        <v>19</v>
      </c>
      <c r="M171" s="8" t="s">
        <v>21</v>
      </c>
      <c r="N171" s="9">
        <v>6334000</v>
      </c>
      <c r="O171" s="8" t="s">
        <v>20</v>
      </c>
      <c r="P171" s="8" t="s">
        <v>25</v>
      </c>
      <c r="Q171" s="8">
        <v>10.23</v>
      </c>
      <c r="R171" s="11">
        <v>43374</v>
      </c>
      <c r="S171" s="12">
        <f t="shared" si="6"/>
        <v>5</v>
      </c>
      <c r="T171" s="13">
        <f t="shared" si="7"/>
        <v>4</v>
      </c>
    </row>
    <row r="172" spans="1:20" x14ac:dyDescent="0.25">
      <c r="A172" s="8" t="s">
        <v>37</v>
      </c>
      <c r="B172" s="8">
        <v>31</v>
      </c>
      <c r="C172" s="8">
        <v>0</v>
      </c>
      <c r="D172" s="8">
        <v>5</v>
      </c>
      <c r="E172" s="9">
        <v>91300</v>
      </c>
      <c r="F172" s="10">
        <v>2830300</v>
      </c>
      <c r="G172" s="8" t="s">
        <v>20</v>
      </c>
      <c r="H172" s="8" t="s">
        <v>20</v>
      </c>
      <c r="I172" s="8" t="s">
        <v>20</v>
      </c>
      <c r="J172" s="8" t="s">
        <v>19</v>
      </c>
      <c r="K172" s="8" t="s">
        <v>20</v>
      </c>
      <c r="L172" s="8" t="s">
        <v>20</v>
      </c>
      <c r="M172" s="8" t="s">
        <v>21</v>
      </c>
      <c r="N172" s="9">
        <v>3255000</v>
      </c>
      <c r="O172" s="8" t="s">
        <v>19</v>
      </c>
      <c r="P172" s="8" t="s">
        <v>29</v>
      </c>
      <c r="Q172" s="8">
        <v>11.94</v>
      </c>
      <c r="R172" s="11">
        <v>43485</v>
      </c>
      <c r="S172" s="12">
        <f t="shared" si="6"/>
        <v>6</v>
      </c>
      <c r="T172" s="13">
        <f t="shared" si="7"/>
        <v>3</v>
      </c>
    </row>
    <row r="173" spans="1:20" x14ac:dyDescent="0.25">
      <c r="A173" s="8" t="s">
        <v>30</v>
      </c>
      <c r="B173" s="8">
        <v>93</v>
      </c>
      <c r="C173" s="8">
        <v>7</v>
      </c>
      <c r="D173" s="8">
        <v>5</v>
      </c>
      <c r="E173" s="9">
        <v>116200</v>
      </c>
      <c r="F173" s="10">
        <v>10806600</v>
      </c>
      <c r="G173" s="8"/>
      <c r="H173" s="8"/>
      <c r="I173" s="8"/>
      <c r="J173" s="8"/>
      <c r="K173" s="8" t="s">
        <v>19</v>
      </c>
      <c r="L173" s="8" t="s">
        <v>19</v>
      </c>
      <c r="M173" s="8" t="s">
        <v>24</v>
      </c>
      <c r="N173" s="9">
        <v>12428000</v>
      </c>
      <c r="O173" s="8" t="s">
        <v>19</v>
      </c>
      <c r="P173" s="8" t="s">
        <v>25</v>
      </c>
      <c r="Q173" s="8">
        <v>10.14</v>
      </c>
      <c r="R173" s="11">
        <v>43396</v>
      </c>
      <c r="S173" s="12">
        <f t="shared" si="6"/>
        <v>6</v>
      </c>
      <c r="T173" s="13">
        <f t="shared" si="7"/>
        <v>4</v>
      </c>
    </row>
    <row r="174" spans="1:20" x14ac:dyDescent="0.25">
      <c r="A174" s="8" t="s">
        <v>35</v>
      </c>
      <c r="B174" s="8">
        <v>115</v>
      </c>
      <c r="C174" s="8">
        <v>2</v>
      </c>
      <c r="D174" s="8">
        <v>1</v>
      </c>
      <c r="E174" s="9">
        <v>96000</v>
      </c>
      <c r="F174" s="10">
        <v>11040000</v>
      </c>
      <c r="G174" s="8" t="s">
        <v>20</v>
      </c>
      <c r="H174" s="8" t="s">
        <v>20</v>
      </c>
      <c r="I174" s="8" t="s">
        <v>20</v>
      </c>
      <c r="J174" s="8" t="s">
        <v>20</v>
      </c>
      <c r="K174" s="8" t="s">
        <v>19</v>
      </c>
      <c r="L174" s="8" t="s">
        <v>19</v>
      </c>
      <c r="M174" s="8" t="s">
        <v>27</v>
      </c>
      <c r="N174" s="9">
        <v>12696000</v>
      </c>
      <c r="O174" s="8" t="s">
        <v>19</v>
      </c>
      <c r="P174" s="8" t="s">
        <v>25</v>
      </c>
      <c r="Q174" s="8">
        <v>1.28</v>
      </c>
      <c r="R174" s="11">
        <v>43695</v>
      </c>
      <c r="S174" s="12">
        <f t="shared" si="6"/>
        <v>9</v>
      </c>
      <c r="T174" s="13">
        <f t="shared" si="7"/>
        <v>5</v>
      </c>
    </row>
    <row r="175" spans="1:20" x14ac:dyDescent="0.25">
      <c r="A175" s="8" t="s">
        <v>37</v>
      </c>
      <c r="B175" s="8">
        <v>35</v>
      </c>
      <c r="C175" s="8">
        <v>2</v>
      </c>
      <c r="D175" s="8">
        <v>8</v>
      </c>
      <c r="E175" s="9">
        <v>127500</v>
      </c>
      <c r="F175" s="10">
        <v>4462500</v>
      </c>
      <c r="G175" s="8" t="s">
        <v>20</v>
      </c>
      <c r="H175" s="8" t="s">
        <v>20</v>
      </c>
      <c r="I175" s="8" t="s">
        <v>20</v>
      </c>
      <c r="J175" s="8" t="s">
        <v>20</v>
      </c>
      <c r="K175" s="8" t="s">
        <v>19</v>
      </c>
      <c r="L175" s="8" t="s">
        <v>20</v>
      </c>
      <c r="M175" s="8" t="s">
        <v>27</v>
      </c>
      <c r="N175" s="9">
        <v>5132000</v>
      </c>
      <c r="O175" s="8" t="s">
        <v>20</v>
      </c>
      <c r="P175" s="8" t="s">
        <v>25</v>
      </c>
      <c r="Q175" s="8">
        <v>8.98</v>
      </c>
      <c r="R175" s="11">
        <v>43429</v>
      </c>
      <c r="S175" s="12">
        <f t="shared" si="6"/>
        <v>4</v>
      </c>
      <c r="T175" s="13">
        <f t="shared" si="7"/>
        <v>3</v>
      </c>
    </row>
    <row r="176" spans="1:20" x14ac:dyDescent="0.25">
      <c r="A176" s="8" t="s">
        <v>26</v>
      </c>
      <c r="B176" s="8">
        <v>60</v>
      </c>
      <c r="C176" s="8">
        <v>2</v>
      </c>
      <c r="D176" s="8">
        <v>5</v>
      </c>
      <c r="E176" s="9">
        <v>83000</v>
      </c>
      <c r="F176" s="10">
        <v>4980000</v>
      </c>
      <c r="G176" s="8"/>
      <c r="H176" s="8"/>
      <c r="I176" s="8"/>
      <c r="J176" s="8"/>
      <c r="K176" s="8" t="s">
        <v>19</v>
      </c>
      <c r="L176" s="8" t="s">
        <v>19</v>
      </c>
      <c r="M176" s="8" t="s">
        <v>32</v>
      </c>
      <c r="N176" s="9">
        <v>5727000</v>
      </c>
      <c r="O176" s="8" t="s">
        <v>19</v>
      </c>
      <c r="P176" s="8" t="s">
        <v>22</v>
      </c>
      <c r="Q176" s="8">
        <v>10.28</v>
      </c>
      <c r="R176" s="11">
        <v>43648</v>
      </c>
      <c r="S176" s="12">
        <f t="shared" si="6"/>
        <v>6</v>
      </c>
      <c r="T176" s="13">
        <f t="shared" si="7"/>
        <v>4</v>
      </c>
    </row>
    <row r="177" spans="1:20" x14ac:dyDescent="0.25">
      <c r="A177" s="8" t="s">
        <v>18</v>
      </c>
      <c r="B177" s="8">
        <v>84</v>
      </c>
      <c r="C177" s="8">
        <v>3</v>
      </c>
      <c r="D177" s="8">
        <v>10</v>
      </c>
      <c r="E177" s="9">
        <v>112500</v>
      </c>
      <c r="F177" s="10">
        <v>9450000</v>
      </c>
      <c r="G177" s="8" t="s">
        <v>20</v>
      </c>
      <c r="H177" s="8" t="s">
        <v>20</v>
      </c>
      <c r="I177" s="8" t="s">
        <v>20</v>
      </c>
      <c r="J177" s="8" t="s">
        <v>20</v>
      </c>
      <c r="K177" s="8" t="s">
        <v>20</v>
      </c>
      <c r="L177" s="8" t="s">
        <v>20</v>
      </c>
      <c r="M177" s="8" t="s">
        <v>24</v>
      </c>
      <c r="N177" s="9">
        <v>10868000</v>
      </c>
      <c r="O177" s="8" t="s">
        <v>20</v>
      </c>
      <c r="P177" s="8" t="s">
        <v>29</v>
      </c>
      <c r="Q177" s="8">
        <v>7.08</v>
      </c>
      <c r="R177" s="11">
        <v>43698</v>
      </c>
      <c r="S177" s="12">
        <f t="shared" si="6"/>
        <v>4</v>
      </c>
      <c r="T177" s="13">
        <f t="shared" si="7"/>
        <v>4</v>
      </c>
    </row>
    <row r="178" spans="1:20" x14ac:dyDescent="0.25">
      <c r="A178" s="8" t="s">
        <v>34</v>
      </c>
      <c r="B178" s="8">
        <v>118</v>
      </c>
      <c r="C178" s="8">
        <v>2</v>
      </c>
      <c r="D178" s="8">
        <v>6</v>
      </c>
      <c r="E178" s="9">
        <v>81000</v>
      </c>
      <c r="F178" s="10">
        <v>9558000</v>
      </c>
      <c r="G178" s="8" t="s">
        <v>19</v>
      </c>
      <c r="H178" s="8"/>
      <c r="I178" s="8"/>
      <c r="J178" s="8" t="s">
        <v>19</v>
      </c>
      <c r="K178" s="8" t="s">
        <v>19</v>
      </c>
      <c r="L178" s="8" t="s">
        <v>19</v>
      </c>
      <c r="M178" s="8" t="s">
        <v>24</v>
      </c>
      <c r="N178" s="9">
        <v>10992000</v>
      </c>
      <c r="O178" s="8" t="s">
        <v>19</v>
      </c>
      <c r="P178" s="8" t="s">
        <v>29</v>
      </c>
      <c r="Q178" s="8">
        <v>10.3</v>
      </c>
      <c r="R178" s="11">
        <v>43584</v>
      </c>
      <c r="S178" s="12">
        <f t="shared" si="6"/>
        <v>5</v>
      </c>
      <c r="T178" s="13">
        <f t="shared" si="7"/>
        <v>5</v>
      </c>
    </row>
    <row r="179" spans="1:20" x14ac:dyDescent="0.25">
      <c r="A179" s="8" t="s">
        <v>23</v>
      </c>
      <c r="B179" s="8">
        <v>119</v>
      </c>
      <c r="C179" s="8">
        <v>6</v>
      </c>
      <c r="D179" s="8">
        <v>6</v>
      </c>
      <c r="E179" s="9">
        <v>63000</v>
      </c>
      <c r="F179" s="10">
        <v>7497000</v>
      </c>
      <c r="G179" s="8"/>
      <c r="H179" s="8"/>
      <c r="I179" s="8" t="s">
        <v>19</v>
      </c>
      <c r="J179" s="8"/>
      <c r="K179" s="8" t="s">
        <v>19</v>
      </c>
      <c r="L179" s="8" t="s">
        <v>19</v>
      </c>
      <c r="M179" s="8" t="s">
        <v>24</v>
      </c>
      <c r="N179" s="9">
        <v>8622000</v>
      </c>
      <c r="O179" s="8" t="s">
        <v>19</v>
      </c>
      <c r="P179" s="8" t="s">
        <v>29</v>
      </c>
      <c r="Q179" s="8">
        <v>6.86</v>
      </c>
      <c r="R179" s="11">
        <v>43574</v>
      </c>
      <c r="S179" s="12">
        <f t="shared" si="6"/>
        <v>5</v>
      </c>
      <c r="T179" s="13">
        <f t="shared" si="7"/>
        <v>5</v>
      </c>
    </row>
    <row r="180" spans="1:20" x14ac:dyDescent="0.25">
      <c r="A180" s="8" t="s">
        <v>37</v>
      </c>
      <c r="B180" s="8">
        <v>25</v>
      </c>
      <c r="C180" s="8">
        <v>0</v>
      </c>
      <c r="D180" s="8">
        <v>9</v>
      </c>
      <c r="E180" s="9">
        <v>75000</v>
      </c>
      <c r="F180" s="10">
        <v>1875000</v>
      </c>
      <c r="G180" s="8" t="s">
        <v>20</v>
      </c>
      <c r="H180" s="8" t="s">
        <v>20</v>
      </c>
      <c r="I180" s="8" t="s">
        <v>20</v>
      </c>
      <c r="J180" s="8" t="s">
        <v>20</v>
      </c>
      <c r="K180" s="8" t="s">
        <v>20</v>
      </c>
      <c r="L180" s="8" t="s">
        <v>19</v>
      </c>
      <c r="M180" s="8" t="s">
        <v>32</v>
      </c>
      <c r="N180" s="9">
        <v>2156000</v>
      </c>
      <c r="O180" s="8" t="s">
        <v>19</v>
      </c>
      <c r="P180" s="8" t="s">
        <v>25</v>
      </c>
      <c r="Q180" s="8">
        <v>8.7200000000000006</v>
      </c>
      <c r="R180" s="11">
        <v>43430</v>
      </c>
      <c r="S180" s="12">
        <f t="shared" si="6"/>
        <v>4</v>
      </c>
      <c r="T180" s="13">
        <f t="shared" si="7"/>
        <v>3</v>
      </c>
    </row>
    <row r="181" spans="1:20" x14ac:dyDescent="0.25">
      <c r="A181" s="8" t="s">
        <v>30</v>
      </c>
      <c r="B181" s="8">
        <v>78</v>
      </c>
      <c r="C181" s="8">
        <v>7</v>
      </c>
      <c r="D181" s="8">
        <v>5</v>
      </c>
      <c r="E181" s="9">
        <v>91300</v>
      </c>
      <c r="F181" s="10">
        <v>7121400</v>
      </c>
      <c r="G181" s="8" t="s">
        <v>19</v>
      </c>
      <c r="H181" s="8"/>
      <c r="I181" s="8"/>
      <c r="J181" s="8" t="s">
        <v>19</v>
      </c>
      <c r="K181" s="8" t="s">
        <v>20</v>
      </c>
      <c r="L181" s="8" t="s">
        <v>19</v>
      </c>
      <c r="M181" s="8" t="s">
        <v>27</v>
      </c>
      <c r="N181" s="9">
        <v>8190000</v>
      </c>
      <c r="O181" s="8" t="s">
        <v>19</v>
      </c>
      <c r="P181" s="8" t="s">
        <v>25</v>
      </c>
      <c r="Q181" s="8">
        <v>12.98</v>
      </c>
      <c r="R181" s="11">
        <v>43586</v>
      </c>
      <c r="S181" s="12">
        <f t="shared" si="6"/>
        <v>6</v>
      </c>
      <c r="T181" s="13">
        <f t="shared" si="7"/>
        <v>4</v>
      </c>
    </row>
    <row r="182" spans="1:20" x14ac:dyDescent="0.25">
      <c r="A182" s="8" t="s">
        <v>33</v>
      </c>
      <c r="B182" s="8">
        <v>27</v>
      </c>
      <c r="C182" s="8">
        <v>10</v>
      </c>
      <c r="D182" s="8">
        <v>1</v>
      </c>
      <c r="E182" s="9">
        <v>180000</v>
      </c>
      <c r="F182" s="10">
        <v>4860000</v>
      </c>
      <c r="G182" s="8" t="s">
        <v>20</v>
      </c>
      <c r="H182" s="8" t="s">
        <v>20</v>
      </c>
      <c r="I182" s="8" t="s">
        <v>20</v>
      </c>
      <c r="J182" s="8" t="s">
        <v>20</v>
      </c>
      <c r="K182" s="8" t="s">
        <v>20</v>
      </c>
      <c r="L182" s="8" t="s">
        <v>19</v>
      </c>
      <c r="M182" s="8" t="s">
        <v>21</v>
      </c>
      <c r="N182" s="9">
        <v>5589000</v>
      </c>
      <c r="O182" s="8" t="s">
        <v>20</v>
      </c>
      <c r="P182" s="8" t="s">
        <v>25</v>
      </c>
      <c r="Q182" s="8">
        <v>0.84</v>
      </c>
      <c r="R182" s="11">
        <v>43657</v>
      </c>
      <c r="S182" s="12">
        <f t="shared" si="6"/>
        <v>9</v>
      </c>
      <c r="T182" s="13">
        <f t="shared" si="7"/>
        <v>3</v>
      </c>
    </row>
    <row r="183" spans="1:20" x14ac:dyDescent="0.25">
      <c r="A183" s="8" t="s">
        <v>31</v>
      </c>
      <c r="B183" s="8">
        <v>26</v>
      </c>
      <c r="C183" s="8">
        <v>7</v>
      </c>
      <c r="D183" s="8">
        <v>8</v>
      </c>
      <c r="E183" s="9">
        <v>110500</v>
      </c>
      <c r="F183" s="10">
        <v>2873000</v>
      </c>
      <c r="G183" s="8" t="s">
        <v>20</v>
      </c>
      <c r="H183" s="8" t="s">
        <v>20</v>
      </c>
      <c r="I183" s="8" t="s">
        <v>20</v>
      </c>
      <c r="J183" s="8" t="s">
        <v>20</v>
      </c>
      <c r="K183" s="8" t="s">
        <v>20</v>
      </c>
      <c r="L183" s="8" t="s">
        <v>19</v>
      </c>
      <c r="M183" s="8" t="s">
        <v>32</v>
      </c>
      <c r="N183" s="9">
        <v>3304000</v>
      </c>
      <c r="O183" s="8" t="s">
        <v>20</v>
      </c>
      <c r="P183" s="8" t="s">
        <v>29</v>
      </c>
      <c r="Q183" s="8">
        <v>5.52</v>
      </c>
      <c r="R183" s="11">
        <v>43517</v>
      </c>
      <c r="S183" s="12">
        <f t="shared" si="6"/>
        <v>4</v>
      </c>
      <c r="T183" s="13">
        <f t="shared" si="7"/>
        <v>3</v>
      </c>
    </row>
    <row r="184" spans="1:20" x14ac:dyDescent="0.25">
      <c r="A184" s="8" t="s">
        <v>30</v>
      </c>
      <c r="B184" s="8">
        <v>41</v>
      </c>
      <c r="C184" s="8">
        <v>11</v>
      </c>
      <c r="D184" s="8">
        <v>6</v>
      </c>
      <c r="E184" s="9">
        <v>117000</v>
      </c>
      <c r="F184" s="10">
        <v>4797000</v>
      </c>
      <c r="G184" s="8" t="s">
        <v>20</v>
      </c>
      <c r="H184" s="8" t="s">
        <v>20</v>
      </c>
      <c r="I184" s="8" t="s">
        <v>20</v>
      </c>
      <c r="J184" s="8" t="s">
        <v>19</v>
      </c>
      <c r="K184" s="8" t="s">
        <v>20</v>
      </c>
      <c r="L184" s="8" t="s">
        <v>19</v>
      </c>
      <c r="M184" s="8" t="s">
        <v>24</v>
      </c>
      <c r="N184" s="9">
        <v>5517000</v>
      </c>
      <c r="O184" s="8" t="s">
        <v>19</v>
      </c>
      <c r="P184" s="8" t="s">
        <v>25</v>
      </c>
      <c r="Q184" s="8">
        <v>5.62</v>
      </c>
      <c r="R184" s="11">
        <v>43458</v>
      </c>
      <c r="S184" s="12">
        <f t="shared" si="6"/>
        <v>5</v>
      </c>
      <c r="T184" s="13">
        <f t="shared" si="7"/>
        <v>3</v>
      </c>
    </row>
    <row r="185" spans="1:20" x14ac:dyDescent="0.25">
      <c r="A185" s="8" t="s">
        <v>23</v>
      </c>
      <c r="B185" s="8">
        <v>65</v>
      </c>
      <c r="C185" s="8">
        <v>3</v>
      </c>
      <c r="D185" s="8">
        <v>2</v>
      </c>
      <c r="E185" s="9">
        <v>150000</v>
      </c>
      <c r="F185" s="10">
        <v>9750000</v>
      </c>
      <c r="G185" s="8" t="s">
        <v>20</v>
      </c>
      <c r="H185" s="8" t="s">
        <v>20</v>
      </c>
      <c r="I185" s="8" t="s">
        <v>20</v>
      </c>
      <c r="J185" s="8" t="s">
        <v>20</v>
      </c>
      <c r="K185" s="8" t="s">
        <v>20</v>
      </c>
      <c r="L185" s="8" t="s">
        <v>19</v>
      </c>
      <c r="M185" s="8" t="s">
        <v>27</v>
      </c>
      <c r="N185" s="9">
        <v>11213000</v>
      </c>
      <c r="O185" s="8" t="s">
        <v>19</v>
      </c>
      <c r="P185" s="8" t="s">
        <v>25</v>
      </c>
      <c r="Q185" s="8">
        <v>2.5299999999999998</v>
      </c>
      <c r="R185" s="11">
        <v>43357</v>
      </c>
      <c r="S185" s="12">
        <f t="shared" si="6"/>
        <v>7</v>
      </c>
      <c r="T185" s="13">
        <f t="shared" si="7"/>
        <v>4</v>
      </c>
    </row>
    <row r="186" spans="1:20" x14ac:dyDescent="0.25">
      <c r="A186" s="8" t="s">
        <v>18</v>
      </c>
      <c r="B186" s="8">
        <v>39</v>
      </c>
      <c r="C186" s="8">
        <v>1</v>
      </c>
      <c r="D186" s="8">
        <v>3</v>
      </c>
      <c r="E186" s="9">
        <v>64000</v>
      </c>
      <c r="F186" s="10">
        <v>2496000</v>
      </c>
      <c r="G186" s="8" t="s">
        <v>19</v>
      </c>
      <c r="H186" s="8" t="s">
        <v>20</v>
      </c>
      <c r="I186" s="8" t="s">
        <v>20</v>
      </c>
      <c r="J186" s="8" t="s">
        <v>20</v>
      </c>
      <c r="K186" s="8" t="s">
        <v>19</v>
      </c>
      <c r="L186" s="8" t="s">
        <v>20</v>
      </c>
      <c r="M186" s="8" t="s">
        <v>32</v>
      </c>
      <c r="N186" s="9">
        <v>2870000</v>
      </c>
      <c r="O186" s="8" t="s">
        <v>19</v>
      </c>
      <c r="P186" s="8" t="s">
        <v>22</v>
      </c>
      <c r="Q186" s="8">
        <v>4.08</v>
      </c>
      <c r="R186" s="11">
        <v>43567</v>
      </c>
      <c r="S186" s="12">
        <f t="shared" si="6"/>
        <v>6</v>
      </c>
      <c r="T186" s="13">
        <f t="shared" si="7"/>
        <v>3</v>
      </c>
    </row>
    <row r="187" spans="1:20" x14ac:dyDescent="0.25">
      <c r="A187" s="8" t="s">
        <v>34</v>
      </c>
      <c r="B187" s="8">
        <v>60</v>
      </c>
      <c r="C187" s="8">
        <v>3</v>
      </c>
      <c r="D187" s="8">
        <v>9</v>
      </c>
      <c r="E187" s="9">
        <v>97500</v>
      </c>
      <c r="F187" s="10">
        <v>5850000</v>
      </c>
      <c r="G187" s="8" t="s">
        <v>19</v>
      </c>
      <c r="H187" s="8" t="s">
        <v>20</v>
      </c>
      <c r="I187" s="8" t="s">
        <v>20</v>
      </c>
      <c r="J187" s="8" t="s">
        <v>20</v>
      </c>
      <c r="K187" s="8" t="s">
        <v>20</v>
      </c>
      <c r="L187" s="8" t="s">
        <v>20</v>
      </c>
      <c r="M187" s="8" t="s">
        <v>24</v>
      </c>
      <c r="N187" s="9">
        <v>6728000</v>
      </c>
      <c r="O187" s="8" t="s">
        <v>19</v>
      </c>
      <c r="P187" s="8" t="s">
        <v>25</v>
      </c>
      <c r="Q187" s="8">
        <v>9.4700000000000006</v>
      </c>
      <c r="R187" s="11">
        <v>43371</v>
      </c>
      <c r="S187" s="12">
        <f t="shared" si="6"/>
        <v>4</v>
      </c>
      <c r="T187" s="13">
        <f t="shared" si="7"/>
        <v>4</v>
      </c>
    </row>
    <row r="188" spans="1:20" x14ac:dyDescent="0.25">
      <c r="A188" s="8" t="s">
        <v>30</v>
      </c>
      <c r="B188" s="8">
        <v>36</v>
      </c>
      <c r="C188" s="8">
        <v>3</v>
      </c>
      <c r="D188" s="8">
        <v>1</v>
      </c>
      <c r="E188" s="9">
        <v>180000</v>
      </c>
      <c r="F188" s="10">
        <v>6480000</v>
      </c>
      <c r="G188" s="8" t="s">
        <v>20</v>
      </c>
      <c r="H188" s="8" t="s">
        <v>20</v>
      </c>
      <c r="I188" s="8" t="s">
        <v>20</v>
      </c>
      <c r="J188" s="8" t="s">
        <v>20</v>
      </c>
      <c r="K188" s="8" t="s">
        <v>20</v>
      </c>
      <c r="L188" s="8" t="s">
        <v>19</v>
      </c>
      <c r="M188" s="8" t="s">
        <v>27</v>
      </c>
      <c r="N188" s="9">
        <v>7452000</v>
      </c>
      <c r="O188" s="8" t="s">
        <v>20</v>
      </c>
      <c r="P188" s="8" t="s">
        <v>22</v>
      </c>
      <c r="Q188" s="8">
        <v>0.74</v>
      </c>
      <c r="R188" s="11">
        <v>43599</v>
      </c>
      <c r="S188" s="12">
        <f t="shared" si="6"/>
        <v>9</v>
      </c>
      <c r="T188" s="13">
        <f t="shared" si="7"/>
        <v>3</v>
      </c>
    </row>
    <row r="189" spans="1:20" x14ac:dyDescent="0.25">
      <c r="A189" s="8" t="s">
        <v>35</v>
      </c>
      <c r="B189" s="8">
        <v>108</v>
      </c>
      <c r="C189" s="8">
        <v>10</v>
      </c>
      <c r="D189" s="8">
        <v>2</v>
      </c>
      <c r="E189" s="9">
        <v>130000</v>
      </c>
      <c r="F189" s="10">
        <v>14040000</v>
      </c>
      <c r="G189" s="8" t="s">
        <v>20</v>
      </c>
      <c r="H189" s="8" t="s">
        <v>20</v>
      </c>
      <c r="I189" s="8" t="s">
        <v>19</v>
      </c>
      <c r="J189" s="8" t="s">
        <v>20</v>
      </c>
      <c r="K189" s="8" t="s">
        <v>19</v>
      </c>
      <c r="L189" s="8" t="s">
        <v>19</v>
      </c>
      <c r="M189" s="8" t="s">
        <v>32</v>
      </c>
      <c r="N189" s="9">
        <v>16146000</v>
      </c>
      <c r="O189" s="8" t="s">
        <v>19</v>
      </c>
      <c r="P189" s="8" t="s">
        <v>25</v>
      </c>
      <c r="Q189" s="8">
        <v>6.82</v>
      </c>
      <c r="R189" s="11">
        <v>43467</v>
      </c>
      <c r="S189" s="12">
        <f t="shared" si="6"/>
        <v>7</v>
      </c>
      <c r="T189" s="13">
        <f t="shared" si="7"/>
        <v>5</v>
      </c>
    </row>
    <row r="190" spans="1:20" x14ac:dyDescent="0.25">
      <c r="A190" s="8" t="s">
        <v>35</v>
      </c>
      <c r="B190" s="8">
        <v>111</v>
      </c>
      <c r="C190" s="8">
        <v>8</v>
      </c>
      <c r="D190" s="8">
        <v>8</v>
      </c>
      <c r="E190" s="9">
        <v>102000</v>
      </c>
      <c r="F190" s="10">
        <v>11322000</v>
      </c>
      <c r="G190" s="8" t="s">
        <v>20</v>
      </c>
      <c r="H190" s="8" t="s">
        <v>20</v>
      </c>
      <c r="I190" s="8" t="s">
        <v>20</v>
      </c>
      <c r="J190" s="8" t="s">
        <v>20</v>
      </c>
      <c r="K190" s="8" t="s">
        <v>20</v>
      </c>
      <c r="L190" s="8" t="s">
        <v>19</v>
      </c>
      <c r="M190" s="8" t="s">
        <v>27</v>
      </c>
      <c r="N190" s="9">
        <v>13020000</v>
      </c>
      <c r="O190" s="8" t="s">
        <v>19</v>
      </c>
      <c r="P190" s="8" t="s">
        <v>29</v>
      </c>
      <c r="Q190" s="8">
        <v>5.89</v>
      </c>
      <c r="R190" s="11">
        <v>43637</v>
      </c>
      <c r="S190" s="12">
        <f t="shared" si="6"/>
        <v>4</v>
      </c>
      <c r="T190" s="13">
        <f t="shared" si="7"/>
        <v>5</v>
      </c>
    </row>
    <row r="191" spans="1:20" x14ac:dyDescent="0.25">
      <c r="A191" s="8" t="s">
        <v>28</v>
      </c>
      <c r="B191" s="8">
        <v>75</v>
      </c>
      <c r="C191" s="8">
        <v>5</v>
      </c>
      <c r="D191" s="8">
        <v>6</v>
      </c>
      <c r="E191" s="9">
        <v>72000</v>
      </c>
      <c r="F191" s="10">
        <v>5400000</v>
      </c>
      <c r="G191" s="8"/>
      <c r="H191" s="8"/>
      <c r="I191" s="8"/>
      <c r="J191" s="8"/>
      <c r="K191" s="8" t="s">
        <v>19</v>
      </c>
      <c r="L191" s="8" t="s">
        <v>19</v>
      </c>
      <c r="M191" s="8" t="s">
        <v>32</v>
      </c>
      <c r="N191" s="9">
        <v>6210000</v>
      </c>
      <c r="O191" s="8" t="s">
        <v>19</v>
      </c>
      <c r="P191" s="8" t="s">
        <v>29</v>
      </c>
      <c r="Q191" s="8">
        <v>12.58</v>
      </c>
      <c r="R191" s="11">
        <v>43447</v>
      </c>
      <c r="S191" s="12">
        <f t="shared" si="6"/>
        <v>5</v>
      </c>
      <c r="T191" s="13">
        <f t="shared" si="7"/>
        <v>4</v>
      </c>
    </row>
    <row r="192" spans="1:20" x14ac:dyDescent="0.25">
      <c r="A192" s="8" t="s">
        <v>28</v>
      </c>
      <c r="B192" s="8">
        <v>59</v>
      </c>
      <c r="C192" s="8">
        <v>7</v>
      </c>
      <c r="D192" s="8">
        <v>5</v>
      </c>
      <c r="E192" s="9">
        <v>107900</v>
      </c>
      <c r="F192" s="10">
        <v>6366100</v>
      </c>
      <c r="G192" s="8"/>
      <c r="H192" s="8" t="s">
        <v>19</v>
      </c>
      <c r="I192" s="8"/>
      <c r="J192" s="8"/>
      <c r="K192" s="8" t="s">
        <v>19</v>
      </c>
      <c r="L192" s="8" t="s">
        <v>19</v>
      </c>
      <c r="M192" s="8" t="s">
        <v>32</v>
      </c>
      <c r="N192" s="9">
        <v>7321000</v>
      </c>
      <c r="O192" s="8" t="s">
        <v>19</v>
      </c>
      <c r="P192" s="8" t="s">
        <v>25</v>
      </c>
      <c r="Q192" s="8">
        <v>10.52</v>
      </c>
      <c r="R192" s="11">
        <v>43466</v>
      </c>
      <c r="S192" s="12">
        <f t="shared" si="6"/>
        <v>6</v>
      </c>
      <c r="T192" s="13">
        <f t="shared" si="7"/>
        <v>4</v>
      </c>
    </row>
    <row r="193" spans="1:20" x14ac:dyDescent="0.25">
      <c r="A193" s="8" t="s">
        <v>30</v>
      </c>
      <c r="B193" s="8">
        <v>40</v>
      </c>
      <c r="C193" s="8">
        <v>6</v>
      </c>
      <c r="D193" s="8">
        <v>6</v>
      </c>
      <c r="E193" s="9">
        <v>72000</v>
      </c>
      <c r="F193" s="10">
        <v>2880000</v>
      </c>
      <c r="G193" s="8" t="s">
        <v>20</v>
      </c>
      <c r="H193" s="8" t="s">
        <v>20</v>
      </c>
      <c r="I193" s="8" t="s">
        <v>20</v>
      </c>
      <c r="J193" s="8" t="s">
        <v>20</v>
      </c>
      <c r="K193" s="8" t="s">
        <v>19</v>
      </c>
      <c r="L193" s="8" t="s">
        <v>19</v>
      </c>
      <c r="M193" s="8" t="s">
        <v>32</v>
      </c>
      <c r="N193" s="9">
        <v>3312000</v>
      </c>
      <c r="O193" s="8" t="s">
        <v>19</v>
      </c>
      <c r="P193" s="8" t="s">
        <v>29</v>
      </c>
      <c r="Q193" s="8">
        <v>5.94</v>
      </c>
      <c r="R193" s="11">
        <v>43430</v>
      </c>
      <c r="S193" s="12">
        <f t="shared" si="6"/>
        <v>5</v>
      </c>
      <c r="T193" s="13">
        <f t="shared" si="7"/>
        <v>3</v>
      </c>
    </row>
    <row r="194" spans="1:20" x14ac:dyDescent="0.25">
      <c r="A194" s="8" t="s">
        <v>28</v>
      </c>
      <c r="B194" s="8">
        <v>69</v>
      </c>
      <c r="C194" s="8">
        <v>1</v>
      </c>
      <c r="D194" s="8">
        <v>7</v>
      </c>
      <c r="E194" s="9">
        <v>117000</v>
      </c>
      <c r="F194" s="10">
        <v>8073000</v>
      </c>
      <c r="G194" s="8" t="s">
        <v>19</v>
      </c>
      <c r="H194" s="8" t="s">
        <v>20</v>
      </c>
      <c r="I194" s="8" t="s">
        <v>20</v>
      </c>
      <c r="J194" s="8" t="s">
        <v>20</v>
      </c>
      <c r="K194" s="8" t="s">
        <v>20</v>
      </c>
      <c r="L194" s="8" t="s">
        <v>20</v>
      </c>
      <c r="M194" s="8" t="s">
        <v>24</v>
      </c>
      <c r="N194" s="9">
        <v>9284000</v>
      </c>
      <c r="O194" s="8" t="s">
        <v>19</v>
      </c>
      <c r="P194" s="8" t="s">
        <v>29</v>
      </c>
      <c r="Q194" s="8">
        <v>7.45</v>
      </c>
      <c r="R194" s="11">
        <v>43493</v>
      </c>
      <c r="S194" s="12">
        <f t="shared" si="6"/>
        <v>5</v>
      </c>
      <c r="T194" s="13">
        <f t="shared" si="7"/>
        <v>4</v>
      </c>
    </row>
    <row r="195" spans="1:20" x14ac:dyDescent="0.25">
      <c r="A195" s="8" t="s">
        <v>33</v>
      </c>
      <c r="B195" s="8">
        <v>23</v>
      </c>
      <c r="C195" s="8">
        <v>6</v>
      </c>
      <c r="D195" s="8">
        <v>5</v>
      </c>
      <c r="E195" s="9">
        <v>99600</v>
      </c>
      <c r="F195" s="10">
        <v>2290800</v>
      </c>
      <c r="G195" s="8" t="s">
        <v>20</v>
      </c>
      <c r="H195" s="8" t="s">
        <v>20</v>
      </c>
      <c r="I195" s="8" t="s">
        <v>20</v>
      </c>
      <c r="J195" s="8" t="s">
        <v>20</v>
      </c>
      <c r="K195" s="8" t="s">
        <v>19</v>
      </c>
      <c r="L195" s="8" t="s">
        <v>19</v>
      </c>
      <c r="M195" s="8" t="s">
        <v>32</v>
      </c>
      <c r="N195" s="9">
        <v>2634000</v>
      </c>
      <c r="O195" s="8" t="s">
        <v>20</v>
      </c>
      <c r="P195" s="8" t="s">
        <v>25</v>
      </c>
      <c r="Q195" s="8">
        <v>9.33</v>
      </c>
      <c r="R195" s="11">
        <v>43557</v>
      </c>
      <c r="S195" s="12">
        <f t="shared" ref="S195:S258" si="8">VLOOKUP(D195,$Y$2:$Z$11,2,0)</f>
        <v>6</v>
      </c>
      <c r="T195" s="13">
        <f t="shared" ref="T195:T258" si="9">IF(B195&lt;=50,3,IF(B195&gt;100,5,4))</f>
        <v>3</v>
      </c>
    </row>
    <row r="196" spans="1:20" x14ac:dyDescent="0.25">
      <c r="A196" s="8" t="s">
        <v>23</v>
      </c>
      <c r="B196" s="8">
        <v>92</v>
      </c>
      <c r="C196" s="8">
        <v>11</v>
      </c>
      <c r="D196" s="8">
        <v>10</v>
      </c>
      <c r="E196" s="9">
        <v>82500</v>
      </c>
      <c r="F196" s="10">
        <v>7590000</v>
      </c>
      <c r="G196" s="8" t="s">
        <v>20</v>
      </c>
      <c r="H196" s="8" t="s">
        <v>19</v>
      </c>
      <c r="I196" s="8" t="s">
        <v>20</v>
      </c>
      <c r="J196" s="8" t="s">
        <v>20</v>
      </c>
      <c r="K196" s="8" t="s">
        <v>19</v>
      </c>
      <c r="L196" s="8" t="s">
        <v>19</v>
      </c>
      <c r="M196" s="8" t="s">
        <v>32</v>
      </c>
      <c r="N196" s="9">
        <v>8729000</v>
      </c>
      <c r="O196" s="8" t="s">
        <v>19</v>
      </c>
      <c r="P196" s="8" t="s">
        <v>29</v>
      </c>
      <c r="Q196" s="8">
        <v>7.73</v>
      </c>
      <c r="R196" s="11">
        <v>43723</v>
      </c>
      <c r="S196" s="12">
        <f t="shared" si="8"/>
        <v>4</v>
      </c>
      <c r="T196" s="13">
        <f t="shared" si="9"/>
        <v>4</v>
      </c>
    </row>
    <row r="197" spans="1:20" x14ac:dyDescent="0.25">
      <c r="A197" s="8" t="s">
        <v>30</v>
      </c>
      <c r="B197" s="8">
        <v>105</v>
      </c>
      <c r="C197" s="8">
        <v>5</v>
      </c>
      <c r="D197" s="8">
        <v>5</v>
      </c>
      <c r="E197" s="9">
        <v>74700</v>
      </c>
      <c r="F197" s="10">
        <v>7843500</v>
      </c>
      <c r="G197" s="8" t="s">
        <v>19</v>
      </c>
      <c r="H197" s="8"/>
      <c r="I197" s="8"/>
      <c r="J197" s="8" t="s">
        <v>19</v>
      </c>
      <c r="K197" s="8" t="s">
        <v>19</v>
      </c>
      <c r="L197" s="8" t="s">
        <v>19</v>
      </c>
      <c r="M197" s="8" t="s">
        <v>32</v>
      </c>
      <c r="N197" s="9">
        <v>9020000</v>
      </c>
      <c r="O197" s="8" t="s">
        <v>20</v>
      </c>
      <c r="P197" s="8" t="s">
        <v>22</v>
      </c>
      <c r="Q197" s="8">
        <v>12.72</v>
      </c>
      <c r="R197" s="11">
        <v>43428</v>
      </c>
      <c r="S197" s="12">
        <f t="shared" si="8"/>
        <v>6</v>
      </c>
      <c r="T197" s="13">
        <f t="shared" si="9"/>
        <v>5</v>
      </c>
    </row>
    <row r="198" spans="1:20" x14ac:dyDescent="0.25">
      <c r="A198" s="8" t="s">
        <v>30</v>
      </c>
      <c r="B198" s="8">
        <v>58</v>
      </c>
      <c r="C198" s="8">
        <v>8</v>
      </c>
      <c r="D198" s="8">
        <v>5</v>
      </c>
      <c r="E198" s="9">
        <v>74700</v>
      </c>
      <c r="F198" s="10">
        <v>4332600</v>
      </c>
      <c r="G198" s="8"/>
      <c r="H198" s="8"/>
      <c r="I198" s="8" t="s">
        <v>19</v>
      </c>
      <c r="J198" s="8" t="s">
        <v>19</v>
      </c>
      <c r="K198" s="8" t="s">
        <v>19</v>
      </c>
      <c r="L198" s="8" t="s">
        <v>19</v>
      </c>
      <c r="M198" s="8" t="s">
        <v>32</v>
      </c>
      <c r="N198" s="9">
        <v>4982000</v>
      </c>
      <c r="O198" s="8" t="s">
        <v>19</v>
      </c>
      <c r="P198" s="8" t="s">
        <v>25</v>
      </c>
      <c r="Q198" s="8">
        <v>10.69</v>
      </c>
      <c r="R198" s="11">
        <v>43348</v>
      </c>
      <c r="S198" s="12">
        <f t="shared" si="8"/>
        <v>6</v>
      </c>
      <c r="T198" s="13">
        <f t="shared" si="9"/>
        <v>4</v>
      </c>
    </row>
    <row r="199" spans="1:20" x14ac:dyDescent="0.25">
      <c r="A199" s="8" t="s">
        <v>23</v>
      </c>
      <c r="B199" s="8">
        <v>126</v>
      </c>
      <c r="C199" s="8">
        <v>7</v>
      </c>
      <c r="D199" s="8">
        <v>6</v>
      </c>
      <c r="E199" s="9">
        <v>63000</v>
      </c>
      <c r="F199" s="10">
        <v>7938000</v>
      </c>
      <c r="G199" s="8" t="s">
        <v>19</v>
      </c>
      <c r="H199" s="8"/>
      <c r="I199" s="8"/>
      <c r="J199" s="8"/>
      <c r="K199" s="8" t="s">
        <v>19</v>
      </c>
      <c r="L199" s="8" t="s">
        <v>19</v>
      </c>
      <c r="M199" s="8" t="s">
        <v>24</v>
      </c>
      <c r="N199" s="9">
        <v>9129000</v>
      </c>
      <c r="O199" s="8" t="s">
        <v>19</v>
      </c>
      <c r="P199" s="8" t="s">
        <v>25</v>
      </c>
      <c r="Q199" s="8">
        <v>10.33</v>
      </c>
      <c r="R199" s="11">
        <v>43384</v>
      </c>
      <c r="S199" s="12">
        <f t="shared" si="8"/>
        <v>5</v>
      </c>
      <c r="T199" s="13">
        <f t="shared" si="9"/>
        <v>5</v>
      </c>
    </row>
    <row r="200" spans="1:20" x14ac:dyDescent="0.25">
      <c r="A200" s="8" t="s">
        <v>37</v>
      </c>
      <c r="B200" s="8">
        <v>27</v>
      </c>
      <c r="C200" s="8">
        <v>6</v>
      </c>
      <c r="D200" s="8">
        <v>6</v>
      </c>
      <c r="E200" s="9">
        <v>117000</v>
      </c>
      <c r="F200" s="10">
        <v>3159000</v>
      </c>
      <c r="G200" s="8" t="s">
        <v>20</v>
      </c>
      <c r="H200" s="8" t="s">
        <v>19</v>
      </c>
      <c r="I200" s="8" t="s">
        <v>20</v>
      </c>
      <c r="J200" s="8" t="s">
        <v>20</v>
      </c>
      <c r="K200" s="8" t="s">
        <v>19</v>
      </c>
      <c r="L200" s="8" t="s">
        <v>19</v>
      </c>
      <c r="M200" s="8" t="s">
        <v>27</v>
      </c>
      <c r="N200" s="9">
        <v>3633000</v>
      </c>
      <c r="O200" s="8" t="s">
        <v>20</v>
      </c>
      <c r="P200" s="8" t="s">
        <v>29</v>
      </c>
      <c r="Q200" s="8">
        <v>12.12</v>
      </c>
      <c r="R200" s="11">
        <v>43429</v>
      </c>
      <c r="S200" s="12">
        <f t="shared" si="8"/>
        <v>5</v>
      </c>
      <c r="T200" s="13">
        <f t="shared" si="9"/>
        <v>3</v>
      </c>
    </row>
    <row r="201" spans="1:20" x14ac:dyDescent="0.25">
      <c r="A201" s="8" t="s">
        <v>35</v>
      </c>
      <c r="B201" s="8">
        <v>91</v>
      </c>
      <c r="C201" s="8">
        <v>11</v>
      </c>
      <c r="D201" s="8">
        <v>3</v>
      </c>
      <c r="E201" s="9">
        <v>72000</v>
      </c>
      <c r="F201" s="10">
        <v>6552000</v>
      </c>
      <c r="G201" s="8" t="s">
        <v>20</v>
      </c>
      <c r="H201" s="8" t="s">
        <v>20</v>
      </c>
      <c r="I201" s="8" t="s">
        <v>20</v>
      </c>
      <c r="J201" s="8" t="s">
        <v>20</v>
      </c>
      <c r="K201" s="8" t="s">
        <v>20</v>
      </c>
      <c r="L201" s="8" t="s">
        <v>19</v>
      </c>
      <c r="M201" s="8" t="s">
        <v>24</v>
      </c>
      <c r="N201" s="9">
        <v>7535000</v>
      </c>
      <c r="O201" s="8" t="s">
        <v>19</v>
      </c>
      <c r="P201" s="8" t="s">
        <v>22</v>
      </c>
      <c r="Q201" s="8">
        <v>4.25</v>
      </c>
      <c r="R201" s="11">
        <v>43601</v>
      </c>
      <c r="S201" s="12">
        <f t="shared" si="8"/>
        <v>6</v>
      </c>
      <c r="T201" s="13">
        <f t="shared" si="9"/>
        <v>4</v>
      </c>
    </row>
    <row r="202" spans="1:20" x14ac:dyDescent="0.25">
      <c r="A202" s="8" t="s">
        <v>26</v>
      </c>
      <c r="B202" s="8">
        <v>72</v>
      </c>
      <c r="C202" s="8">
        <v>3</v>
      </c>
      <c r="D202" s="8">
        <v>6</v>
      </c>
      <c r="E202" s="9">
        <v>63000</v>
      </c>
      <c r="F202" s="10">
        <v>4536000</v>
      </c>
      <c r="G202" s="8"/>
      <c r="H202" s="8" t="s">
        <v>19</v>
      </c>
      <c r="I202" s="8"/>
      <c r="J202" s="8"/>
      <c r="K202" s="8" t="s">
        <v>19</v>
      </c>
      <c r="L202" s="8" t="s">
        <v>19</v>
      </c>
      <c r="M202" s="8" t="s">
        <v>24</v>
      </c>
      <c r="N202" s="9">
        <v>5216000</v>
      </c>
      <c r="O202" s="8" t="s">
        <v>19</v>
      </c>
      <c r="P202" s="8" t="s">
        <v>29</v>
      </c>
      <c r="Q202" s="8">
        <v>12.88</v>
      </c>
      <c r="R202" s="11">
        <v>43392</v>
      </c>
      <c r="S202" s="12">
        <f t="shared" si="8"/>
        <v>5</v>
      </c>
      <c r="T202" s="13">
        <f t="shared" si="9"/>
        <v>4</v>
      </c>
    </row>
    <row r="203" spans="1:20" x14ac:dyDescent="0.25">
      <c r="A203" s="8" t="s">
        <v>30</v>
      </c>
      <c r="B203" s="8">
        <v>91</v>
      </c>
      <c r="C203" s="8">
        <v>7</v>
      </c>
      <c r="D203" s="8">
        <v>6</v>
      </c>
      <c r="E203" s="9">
        <v>99000</v>
      </c>
      <c r="F203" s="10">
        <v>9009000</v>
      </c>
      <c r="G203" s="8" t="s">
        <v>19</v>
      </c>
      <c r="H203" s="8"/>
      <c r="I203" s="8"/>
      <c r="J203" s="8" t="s">
        <v>19</v>
      </c>
      <c r="K203" s="8" t="s">
        <v>19</v>
      </c>
      <c r="L203" s="8" t="s">
        <v>19</v>
      </c>
      <c r="M203" s="8" t="s">
        <v>32</v>
      </c>
      <c r="N203" s="9">
        <v>10360000</v>
      </c>
      <c r="O203" s="8" t="s">
        <v>19</v>
      </c>
      <c r="P203" s="8" t="s">
        <v>25</v>
      </c>
      <c r="Q203" s="8">
        <v>5.68</v>
      </c>
      <c r="R203" s="11">
        <v>43322</v>
      </c>
      <c r="S203" s="12">
        <f t="shared" si="8"/>
        <v>5</v>
      </c>
      <c r="T203" s="13">
        <f t="shared" si="9"/>
        <v>4</v>
      </c>
    </row>
    <row r="204" spans="1:20" x14ac:dyDescent="0.25">
      <c r="A204" s="8" t="s">
        <v>33</v>
      </c>
      <c r="B204" s="8">
        <v>26</v>
      </c>
      <c r="C204" s="8">
        <v>12</v>
      </c>
      <c r="D204" s="8">
        <v>4</v>
      </c>
      <c r="E204" s="9">
        <v>65000</v>
      </c>
      <c r="F204" s="10">
        <v>1690000</v>
      </c>
      <c r="G204" s="8" t="s">
        <v>20</v>
      </c>
      <c r="H204" s="8" t="s">
        <v>20</v>
      </c>
      <c r="I204" s="8" t="s">
        <v>20</v>
      </c>
      <c r="J204" s="8" t="s">
        <v>20</v>
      </c>
      <c r="K204" s="8" t="s">
        <v>20</v>
      </c>
      <c r="L204" s="8" t="s">
        <v>19</v>
      </c>
      <c r="M204" s="8" t="s">
        <v>32</v>
      </c>
      <c r="N204" s="9">
        <v>1944000</v>
      </c>
      <c r="O204" s="8" t="s">
        <v>19</v>
      </c>
      <c r="P204" s="8" t="s">
        <v>29</v>
      </c>
      <c r="Q204" s="8">
        <v>9.32</v>
      </c>
      <c r="R204" s="11">
        <v>43329</v>
      </c>
      <c r="S204" s="12">
        <f t="shared" si="8"/>
        <v>6</v>
      </c>
      <c r="T204" s="13">
        <f t="shared" si="9"/>
        <v>3</v>
      </c>
    </row>
    <row r="205" spans="1:20" x14ac:dyDescent="0.25">
      <c r="A205" s="8" t="s">
        <v>31</v>
      </c>
      <c r="B205" s="8">
        <v>29</v>
      </c>
      <c r="C205" s="8">
        <v>0</v>
      </c>
      <c r="D205" s="8">
        <v>6</v>
      </c>
      <c r="E205" s="9">
        <v>108000</v>
      </c>
      <c r="F205" s="10">
        <v>3132000</v>
      </c>
      <c r="G205" s="8" t="s">
        <v>20</v>
      </c>
      <c r="H205" s="8" t="s">
        <v>20</v>
      </c>
      <c r="I205" s="8" t="s">
        <v>19</v>
      </c>
      <c r="J205" s="8" t="s">
        <v>20</v>
      </c>
      <c r="K205" s="8" t="s">
        <v>19</v>
      </c>
      <c r="L205" s="8" t="s">
        <v>20</v>
      </c>
      <c r="M205" s="8" t="s">
        <v>27</v>
      </c>
      <c r="N205" s="9">
        <v>3602000</v>
      </c>
      <c r="O205" s="8" t="s">
        <v>20</v>
      </c>
      <c r="P205" s="8" t="s">
        <v>29</v>
      </c>
      <c r="Q205" s="8">
        <v>7.3</v>
      </c>
      <c r="R205" s="11">
        <v>43713</v>
      </c>
      <c r="S205" s="12">
        <f t="shared" si="8"/>
        <v>5</v>
      </c>
      <c r="T205" s="13">
        <f t="shared" si="9"/>
        <v>3</v>
      </c>
    </row>
    <row r="206" spans="1:20" x14ac:dyDescent="0.25">
      <c r="A206" s="8" t="s">
        <v>30</v>
      </c>
      <c r="B206" s="8">
        <v>102</v>
      </c>
      <c r="C206" s="8">
        <v>6</v>
      </c>
      <c r="D206" s="8">
        <v>6</v>
      </c>
      <c r="E206" s="9">
        <v>117000</v>
      </c>
      <c r="F206" s="10">
        <v>11934000</v>
      </c>
      <c r="G206" s="8"/>
      <c r="H206" s="8"/>
      <c r="I206" s="8"/>
      <c r="J206" s="8"/>
      <c r="K206" s="8" t="s">
        <v>19</v>
      </c>
      <c r="L206" s="8" t="s">
        <v>19</v>
      </c>
      <c r="M206" s="8" t="s">
        <v>32</v>
      </c>
      <c r="N206" s="9">
        <v>13724000</v>
      </c>
      <c r="O206" s="8" t="s">
        <v>19</v>
      </c>
      <c r="P206" s="8" t="s">
        <v>29</v>
      </c>
      <c r="Q206" s="8">
        <v>12.08</v>
      </c>
      <c r="R206" s="11">
        <v>43640</v>
      </c>
      <c r="S206" s="12">
        <f t="shared" si="8"/>
        <v>5</v>
      </c>
      <c r="T206" s="13">
        <f t="shared" si="9"/>
        <v>5</v>
      </c>
    </row>
    <row r="207" spans="1:20" x14ac:dyDescent="0.25">
      <c r="A207" s="8" t="s">
        <v>26</v>
      </c>
      <c r="B207" s="8">
        <v>58</v>
      </c>
      <c r="C207" s="8">
        <v>0</v>
      </c>
      <c r="D207" s="8">
        <v>4</v>
      </c>
      <c r="E207" s="9">
        <v>45500</v>
      </c>
      <c r="F207" s="10">
        <v>2639000</v>
      </c>
      <c r="G207" s="8" t="s">
        <v>19</v>
      </c>
      <c r="H207" s="8" t="s">
        <v>20</v>
      </c>
      <c r="I207" s="8" t="s">
        <v>20</v>
      </c>
      <c r="J207" s="8" t="s">
        <v>19</v>
      </c>
      <c r="K207" s="8" t="s">
        <v>20</v>
      </c>
      <c r="L207" s="8" t="s">
        <v>19</v>
      </c>
      <c r="M207" s="8" t="s">
        <v>21</v>
      </c>
      <c r="N207" s="9">
        <v>3035000</v>
      </c>
      <c r="O207" s="8" t="s">
        <v>19</v>
      </c>
      <c r="P207" s="8" t="s">
        <v>25</v>
      </c>
      <c r="Q207" s="8">
        <v>7.16</v>
      </c>
      <c r="R207" s="11">
        <v>43361</v>
      </c>
      <c r="S207" s="12">
        <f t="shared" si="8"/>
        <v>6</v>
      </c>
      <c r="T207" s="13">
        <f t="shared" si="9"/>
        <v>4</v>
      </c>
    </row>
    <row r="208" spans="1:20" x14ac:dyDescent="0.25">
      <c r="A208" s="8" t="s">
        <v>37</v>
      </c>
      <c r="B208" s="8">
        <v>41</v>
      </c>
      <c r="C208" s="8">
        <v>3</v>
      </c>
      <c r="D208" s="8">
        <v>10</v>
      </c>
      <c r="E208" s="9">
        <v>82500</v>
      </c>
      <c r="F208" s="10">
        <v>3382500</v>
      </c>
      <c r="G208" s="8" t="s">
        <v>20</v>
      </c>
      <c r="H208" s="8" t="s">
        <v>20</v>
      </c>
      <c r="I208" s="8" t="s">
        <v>20</v>
      </c>
      <c r="J208" s="8" t="s">
        <v>20</v>
      </c>
      <c r="K208" s="8" t="s">
        <v>19</v>
      </c>
      <c r="L208" s="8" t="s">
        <v>20</v>
      </c>
      <c r="M208" s="8" t="s">
        <v>27</v>
      </c>
      <c r="N208" s="9">
        <v>3890000</v>
      </c>
      <c r="O208" s="8" t="s">
        <v>20</v>
      </c>
      <c r="P208" s="8" t="s">
        <v>29</v>
      </c>
      <c r="Q208" s="8">
        <v>9.92</v>
      </c>
      <c r="R208" s="11">
        <v>43305</v>
      </c>
      <c r="S208" s="12">
        <f t="shared" si="8"/>
        <v>4</v>
      </c>
      <c r="T208" s="13">
        <f t="shared" si="9"/>
        <v>3</v>
      </c>
    </row>
    <row r="209" spans="1:20" x14ac:dyDescent="0.25">
      <c r="A209" s="8" t="s">
        <v>28</v>
      </c>
      <c r="B209" s="8">
        <v>51</v>
      </c>
      <c r="C209" s="8">
        <v>1</v>
      </c>
      <c r="D209" s="8">
        <v>3</v>
      </c>
      <c r="E209" s="9">
        <v>120000</v>
      </c>
      <c r="F209" s="10">
        <v>6120000</v>
      </c>
      <c r="G209" s="8" t="s">
        <v>20</v>
      </c>
      <c r="H209" s="8" t="s">
        <v>20</v>
      </c>
      <c r="I209" s="8" t="s">
        <v>20</v>
      </c>
      <c r="J209" s="8" t="s">
        <v>20</v>
      </c>
      <c r="K209" s="8" t="s">
        <v>20</v>
      </c>
      <c r="L209" s="8" t="s">
        <v>19</v>
      </c>
      <c r="M209" s="8" t="s">
        <v>21</v>
      </c>
      <c r="N209" s="9">
        <v>7038000</v>
      </c>
      <c r="O209" s="8" t="s">
        <v>20</v>
      </c>
      <c r="P209" s="8" t="s">
        <v>22</v>
      </c>
      <c r="Q209" s="8">
        <v>4.8099999999999996</v>
      </c>
      <c r="R209" s="11">
        <v>43383</v>
      </c>
      <c r="S209" s="12">
        <f t="shared" si="8"/>
        <v>6</v>
      </c>
      <c r="T209" s="13">
        <f t="shared" si="9"/>
        <v>4</v>
      </c>
    </row>
    <row r="210" spans="1:20" x14ac:dyDescent="0.25">
      <c r="A210" s="8" t="s">
        <v>37</v>
      </c>
      <c r="B210" s="8">
        <v>20</v>
      </c>
      <c r="C210" s="8">
        <v>0</v>
      </c>
      <c r="D210" s="8">
        <v>5</v>
      </c>
      <c r="E210" s="9">
        <v>66400</v>
      </c>
      <c r="F210" s="10">
        <v>1328000</v>
      </c>
      <c r="G210" s="8" t="s">
        <v>19</v>
      </c>
      <c r="H210" s="8" t="s">
        <v>19</v>
      </c>
      <c r="I210" s="8" t="s">
        <v>20</v>
      </c>
      <c r="J210" s="8" t="s">
        <v>20</v>
      </c>
      <c r="K210" s="8" t="s">
        <v>20</v>
      </c>
      <c r="L210" s="8" t="s">
        <v>19</v>
      </c>
      <c r="M210" s="8" t="s">
        <v>27</v>
      </c>
      <c r="N210" s="9">
        <v>1527000</v>
      </c>
      <c r="O210" s="8" t="s">
        <v>20</v>
      </c>
      <c r="P210" s="8" t="s">
        <v>25</v>
      </c>
      <c r="Q210" s="8">
        <v>8.25</v>
      </c>
      <c r="R210" s="11">
        <v>43423</v>
      </c>
      <c r="S210" s="12">
        <f t="shared" si="8"/>
        <v>6</v>
      </c>
      <c r="T210" s="13">
        <f t="shared" si="9"/>
        <v>3</v>
      </c>
    </row>
    <row r="211" spans="1:20" x14ac:dyDescent="0.25">
      <c r="A211" s="8" t="s">
        <v>18</v>
      </c>
      <c r="B211" s="8">
        <v>41</v>
      </c>
      <c r="C211" s="8">
        <v>9</v>
      </c>
      <c r="D211" s="8">
        <v>5</v>
      </c>
      <c r="E211" s="9">
        <v>83000</v>
      </c>
      <c r="F211" s="10">
        <v>3403000</v>
      </c>
      <c r="G211" s="8" t="s">
        <v>20</v>
      </c>
      <c r="H211" s="8" t="s">
        <v>20</v>
      </c>
      <c r="I211" s="8" t="s">
        <v>20</v>
      </c>
      <c r="J211" s="8" t="s">
        <v>20</v>
      </c>
      <c r="K211" s="8" t="s">
        <v>20</v>
      </c>
      <c r="L211" s="8" t="s">
        <v>19</v>
      </c>
      <c r="M211" s="8" t="s">
        <v>27</v>
      </c>
      <c r="N211" s="9">
        <v>3913000</v>
      </c>
      <c r="O211" s="8" t="s">
        <v>19</v>
      </c>
      <c r="P211" s="8" t="s">
        <v>25</v>
      </c>
      <c r="Q211" s="8">
        <v>12.68</v>
      </c>
      <c r="R211" s="11">
        <v>43436</v>
      </c>
      <c r="S211" s="12">
        <f t="shared" si="8"/>
        <v>6</v>
      </c>
      <c r="T211" s="13">
        <f t="shared" si="9"/>
        <v>3</v>
      </c>
    </row>
    <row r="212" spans="1:20" x14ac:dyDescent="0.25">
      <c r="A212" s="8" t="s">
        <v>28</v>
      </c>
      <c r="B212" s="8">
        <v>64</v>
      </c>
      <c r="C212" s="8">
        <v>5</v>
      </c>
      <c r="D212" s="8">
        <v>6</v>
      </c>
      <c r="E212" s="9">
        <v>135000</v>
      </c>
      <c r="F212" s="10">
        <v>8640000</v>
      </c>
      <c r="G212" s="8"/>
      <c r="H212" s="8" t="s">
        <v>19</v>
      </c>
      <c r="I212" s="8"/>
      <c r="J212" s="8"/>
      <c r="K212" s="8" t="s">
        <v>19</v>
      </c>
      <c r="L212" s="8" t="s">
        <v>19</v>
      </c>
      <c r="M212" s="8" t="s">
        <v>24</v>
      </c>
      <c r="N212" s="9">
        <v>9936000</v>
      </c>
      <c r="O212" s="8" t="s">
        <v>19</v>
      </c>
      <c r="P212" s="8" t="s">
        <v>25</v>
      </c>
      <c r="Q212" s="8">
        <v>6.36</v>
      </c>
      <c r="R212" s="11">
        <v>43527</v>
      </c>
      <c r="S212" s="12">
        <f t="shared" si="8"/>
        <v>5</v>
      </c>
      <c r="T212" s="13">
        <f t="shared" si="9"/>
        <v>4</v>
      </c>
    </row>
    <row r="213" spans="1:20" x14ac:dyDescent="0.25">
      <c r="A213" s="8" t="s">
        <v>37</v>
      </c>
      <c r="B213" s="8">
        <v>20</v>
      </c>
      <c r="C213" s="8">
        <v>9</v>
      </c>
      <c r="D213" s="8">
        <v>7</v>
      </c>
      <c r="E213" s="9">
        <v>63000</v>
      </c>
      <c r="F213" s="10">
        <v>1260000</v>
      </c>
      <c r="G213" s="8" t="s">
        <v>20</v>
      </c>
      <c r="H213" s="8" t="s">
        <v>20</v>
      </c>
      <c r="I213" s="8" t="s">
        <v>20</v>
      </c>
      <c r="J213" s="8" t="s">
        <v>20</v>
      </c>
      <c r="K213" s="8" t="s">
        <v>19</v>
      </c>
      <c r="L213" s="8" t="s">
        <v>19</v>
      </c>
      <c r="M213" s="8" t="s">
        <v>24</v>
      </c>
      <c r="N213" s="9">
        <v>1449000</v>
      </c>
      <c r="O213" s="8" t="s">
        <v>19</v>
      </c>
      <c r="P213" s="8" t="s">
        <v>22</v>
      </c>
      <c r="Q213" s="8">
        <v>7.48</v>
      </c>
      <c r="R213" s="11">
        <v>43686</v>
      </c>
      <c r="S213" s="12">
        <f t="shared" si="8"/>
        <v>5</v>
      </c>
      <c r="T213" s="13">
        <f t="shared" si="9"/>
        <v>3</v>
      </c>
    </row>
    <row r="214" spans="1:20" x14ac:dyDescent="0.25">
      <c r="A214" s="8" t="s">
        <v>33</v>
      </c>
      <c r="B214" s="8">
        <v>30</v>
      </c>
      <c r="C214" s="8">
        <v>11</v>
      </c>
      <c r="D214" s="8">
        <v>8</v>
      </c>
      <c r="E214" s="9">
        <v>93500</v>
      </c>
      <c r="F214" s="10">
        <v>2805000</v>
      </c>
      <c r="G214" s="8" t="s">
        <v>20</v>
      </c>
      <c r="H214" s="8" t="s">
        <v>20</v>
      </c>
      <c r="I214" s="8" t="s">
        <v>20</v>
      </c>
      <c r="J214" s="8" t="s">
        <v>20</v>
      </c>
      <c r="K214" s="8" t="s">
        <v>20</v>
      </c>
      <c r="L214" s="8" t="s">
        <v>19</v>
      </c>
      <c r="M214" s="8" t="s">
        <v>32</v>
      </c>
      <c r="N214" s="9">
        <v>3226000</v>
      </c>
      <c r="O214" s="8" t="s">
        <v>20</v>
      </c>
      <c r="P214" s="8" t="s">
        <v>25</v>
      </c>
      <c r="Q214" s="8">
        <v>5.2</v>
      </c>
      <c r="R214" s="11">
        <v>43428</v>
      </c>
      <c r="S214" s="12">
        <f t="shared" si="8"/>
        <v>4</v>
      </c>
      <c r="T214" s="13">
        <f t="shared" si="9"/>
        <v>3</v>
      </c>
    </row>
    <row r="215" spans="1:20" x14ac:dyDescent="0.25">
      <c r="A215" s="8" t="s">
        <v>28</v>
      </c>
      <c r="B215" s="8">
        <v>57</v>
      </c>
      <c r="C215" s="8">
        <v>5</v>
      </c>
      <c r="D215" s="8">
        <v>5</v>
      </c>
      <c r="E215" s="9">
        <v>107900</v>
      </c>
      <c r="F215" s="10">
        <v>6150300</v>
      </c>
      <c r="G215" s="8"/>
      <c r="H215" s="8" t="s">
        <v>19</v>
      </c>
      <c r="I215" s="8"/>
      <c r="J215" s="8"/>
      <c r="K215" s="8" t="s">
        <v>20</v>
      </c>
      <c r="L215" s="8" t="s">
        <v>19</v>
      </c>
      <c r="M215" s="8" t="s">
        <v>27</v>
      </c>
      <c r="N215" s="9">
        <v>7073000</v>
      </c>
      <c r="O215" s="8" t="s">
        <v>19</v>
      </c>
      <c r="P215" s="8" t="s">
        <v>29</v>
      </c>
      <c r="Q215" s="8">
        <v>5.64</v>
      </c>
      <c r="R215" s="11">
        <v>43340</v>
      </c>
      <c r="S215" s="12">
        <f t="shared" si="8"/>
        <v>6</v>
      </c>
      <c r="T215" s="13">
        <f t="shared" si="9"/>
        <v>4</v>
      </c>
    </row>
    <row r="216" spans="1:20" x14ac:dyDescent="0.25">
      <c r="A216" s="8" t="s">
        <v>31</v>
      </c>
      <c r="B216" s="8">
        <v>27</v>
      </c>
      <c r="C216" s="8">
        <v>2</v>
      </c>
      <c r="D216" s="8">
        <v>5</v>
      </c>
      <c r="E216" s="9">
        <v>83000</v>
      </c>
      <c r="F216" s="10">
        <v>2241000</v>
      </c>
      <c r="G216" s="8" t="s">
        <v>20</v>
      </c>
      <c r="H216" s="8" t="s">
        <v>20</v>
      </c>
      <c r="I216" s="8" t="s">
        <v>20</v>
      </c>
      <c r="J216" s="8" t="s">
        <v>20</v>
      </c>
      <c r="K216" s="8" t="s">
        <v>19</v>
      </c>
      <c r="L216" s="8" t="s">
        <v>19</v>
      </c>
      <c r="M216" s="8" t="s">
        <v>27</v>
      </c>
      <c r="N216" s="9">
        <v>2577000</v>
      </c>
      <c r="O216" s="8" t="s">
        <v>19</v>
      </c>
      <c r="P216" s="8" t="s">
        <v>29</v>
      </c>
      <c r="Q216" s="8">
        <v>5.22</v>
      </c>
      <c r="R216" s="11">
        <v>43314</v>
      </c>
      <c r="S216" s="12">
        <f t="shared" si="8"/>
        <v>6</v>
      </c>
      <c r="T216" s="13">
        <f t="shared" si="9"/>
        <v>3</v>
      </c>
    </row>
    <row r="217" spans="1:20" x14ac:dyDescent="0.25">
      <c r="A217" s="8" t="s">
        <v>31</v>
      </c>
      <c r="B217" s="8">
        <v>35</v>
      </c>
      <c r="C217" s="8">
        <v>5</v>
      </c>
      <c r="D217" s="8">
        <v>5</v>
      </c>
      <c r="E217" s="9">
        <v>107900</v>
      </c>
      <c r="F217" s="10">
        <v>3776500</v>
      </c>
      <c r="G217" s="8" t="s">
        <v>20</v>
      </c>
      <c r="H217" s="8" t="s">
        <v>20</v>
      </c>
      <c r="I217" s="8" t="s">
        <v>19</v>
      </c>
      <c r="J217" s="8" t="s">
        <v>19</v>
      </c>
      <c r="K217" s="8" t="s">
        <v>20</v>
      </c>
      <c r="L217" s="8" t="s">
        <v>19</v>
      </c>
      <c r="M217" s="8" t="s">
        <v>24</v>
      </c>
      <c r="N217" s="9">
        <v>4343000</v>
      </c>
      <c r="O217" s="8" t="s">
        <v>19</v>
      </c>
      <c r="P217" s="8" t="s">
        <v>25</v>
      </c>
      <c r="Q217" s="8">
        <v>12.17</v>
      </c>
      <c r="R217" s="11">
        <v>43294</v>
      </c>
      <c r="S217" s="12">
        <f t="shared" si="8"/>
        <v>6</v>
      </c>
      <c r="T217" s="13">
        <f t="shared" si="9"/>
        <v>3</v>
      </c>
    </row>
    <row r="218" spans="1:20" x14ac:dyDescent="0.25">
      <c r="A218" s="8" t="s">
        <v>34</v>
      </c>
      <c r="B218" s="8">
        <v>84</v>
      </c>
      <c r="C218" s="8">
        <v>5</v>
      </c>
      <c r="D218" s="8">
        <v>6</v>
      </c>
      <c r="E218" s="9">
        <v>90000</v>
      </c>
      <c r="F218" s="10">
        <v>7560000</v>
      </c>
      <c r="G218" s="8" t="s">
        <v>20</v>
      </c>
      <c r="H218" s="8" t="s">
        <v>20</v>
      </c>
      <c r="I218" s="8" t="s">
        <v>20</v>
      </c>
      <c r="J218" s="8" t="s">
        <v>20</v>
      </c>
      <c r="K218" s="8" t="s">
        <v>19</v>
      </c>
      <c r="L218" s="8" t="s">
        <v>19</v>
      </c>
      <c r="M218" s="8" t="s">
        <v>24</v>
      </c>
      <c r="N218" s="9">
        <v>8694000</v>
      </c>
      <c r="O218" s="8" t="s">
        <v>20</v>
      </c>
      <c r="P218" s="8" t="s">
        <v>25</v>
      </c>
      <c r="Q218" s="8">
        <v>5.4</v>
      </c>
      <c r="R218" s="11">
        <v>43341</v>
      </c>
      <c r="S218" s="12">
        <f t="shared" si="8"/>
        <v>5</v>
      </c>
      <c r="T218" s="13">
        <f t="shared" si="9"/>
        <v>4</v>
      </c>
    </row>
    <row r="219" spans="1:20" x14ac:dyDescent="0.25">
      <c r="A219" s="8" t="s">
        <v>30</v>
      </c>
      <c r="B219" s="8">
        <v>53</v>
      </c>
      <c r="C219" s="8">
        <v>2</v>
      </c>
      <c r="D219" s="8">
        <v>6</v>
      </c>
      <c r="E219" s="9">
        <v>72000</v>
      </c>
      <c r="F219" s="10">
        <v>3816000</v>
      </c>
      <c r="G219" s="8" t="s">
        <v>19</v>
      </c>
      <c r="H219" s="8" t="s">
        <v>20</v>
      </c>
      <c r="I219" s="8" t="s">
        <v>20</v>
      </c>
      <c r="J219" s="8" t="s">
        <v>20</v>
      </c>
      <c r="K219" s="8" t="s">
        <v>19</v>
      </c>
      <c r="L219" s="8" t="s">
        <v>20</v>
      </c>
      <c r="M219" s="8" t="s">
        <v>32</v>
      </c>
      <c r="N219" s="9">
        <v>4388000</v>
      </c>
      <c r="O219" s="8" t="s">
        <v>20</v>
      </c>
      <c r="P219" s="8" t="s">
        <v>36</v>
      </c>
      <c r="Q219" s="8">
        <v>10.97</v>
      </c>
      <c r="R219" s="11">
        <v>43293</v>
      </c>
      <c r="S219" s="12">
        <f t="shared" si="8"/>
        <v>5</v>
      </c>
      <c r="T219" s="13">
        <f t="shared" si="9"/>
        <v>4</v>
      </c>
    </row>
    <row r="220" spans="1:20" x14ac:dyDescent="0.25">
      <c r="A220" s="8" t="s">
        <v>26</v>
      </c>
      <c r="B220" s="8">
        <v>54</v>
      </c>
      <c r="C220" s="8">
        <v>8</v>
      </c>
      <c r="D220" s="8">
        <v>8</v>
      </c>
      <c r="E220" s="9">
        <v>127500</v>
      </c>
      <c r="F220" s="10">
        <v>6885000</v>
      </c>
      <c r="G220" s="8" t="s">
        <v>19</v>
      </c>
      <c r="H220" s="8" t="s">
        <v>20</v>
      </c>
      <c r="I220" s="8" t="s">
        <v>20</v>
      </c>
      <c r="J220" s="8" t="s">
        <v>19</v>
      </c>
      <c r="K220" s="8" t="s">
        <v>20</v>
      </c>
      <c r="L220" s="8" t="s">
        <v>19</v>
      </c>
      <c r="M220" s="8" t="s">
        <v>27</v>
      </c>
      <c r="N220" s="9">
        <v>7918000</v>
      </c>
      <c r="O220" s="8" t="s">
        <v>19</v>
      </c>
      <c r="P220" s="8" t="s">
        <v>29</v>
      </c>
      <c r="Q220" s="8">
        <v>9.61</v>
      </c>
      <c r="R220" s="11">
        <v>43404</v>
      </c>
      <c r="S220" s="12">
        <f t="shared" si="8"/>
        <v>4</v>
      </c>
      <c r="T220" s="13">
        <f t="shared" si="9"/>
        <v>4</v>
      </c>
    </row>
    <row r="221" spans="1:20" x14ac:dyDescent="0.25">
      <c r="A221" s="8" t="s">
        <v>18</v>
      </c>
      <c r="B221" s="8">
        <v>59</v>
      </c>
      <c r="C221" s="8">
        <v>11</v>
      </c>
      <c r="D221" s="8">
        <v>5</v>
      </c>
      <c r="E221" s="9">
        <v>83000</v>
      </c>
      <c r="F221" s="10">
        <v>4897000</v>
      </c>
      <c r="G221" s="8" t="s">
        <v>20</v>
      </c>
      <c r="H221" s="8" t="s">
        <v>20</v>
      </c>
      <c r="I221" s="8" t="s">
        <v>20</v>
      </c>
      <c r="J221" s="8" t="s">
        <v>20</v>
      </c>
      <c r="K221" s="8" t="s">
        <v>20</v>
      </c>
      <c r="L221" s="8" t="s">
        <v>19</v>
      </c>
      <c r="M221" s="8" t="s">
        <v>32</v>
      </c>
      <c r="N221" s="9">
        <v>5632000</v>
      </c>
      <c r="O221" s="8" t="s">
        <v>19</v>
      </c>
      <c r="P221" s="8" t="s">
        <v>29</v>
      </c>
      <c r="Q221" s="8">
        <v>9.25</v>
      </c>
      <c r="R221" s="11">
        <v>43260</v>
      </c>
      <c r="S221" s="12">
        <f t="shared" si="8"/>
        <v>6</v>
      </c>
      <c r="T221" s="13">
        <f t="shared" si="9"/>
        <v>4</v>
      </c>
    </row>
    <row r="222" spans="1:20" x14ac:dyDescent="0.25">
      <c r="A222" s="8" t="s">
        <v>31</v>
      </c>
      <c r="B222" s="8">
        <v>30</v>
      </c>
      <c r="C222" s="8">
        <v>7</v>
      </c>
      <c r="D222" s="8">
        <v>10</v>
      </c>
      <c r="E222" s="9">
        <v>82500</v>
      </c>
      <c r="F222" s="10">
        <v>2475000</v>
      </c>
      <c r="G222" s="8" t="s">
        <v>20</v>
      </c>
      <c r="H222" s="8" t="s">
        <v>20</v>
      </c>
      <c r="I222" s="8" t="s">
        <v>20</v>
      </c>
      <c r="J222" s="8" t="s">
        <v>20</v>
      </c>
      <c r="K222" s="8" t="s">
        <v>20</v>
      </c>
      <c r="L222" s="8" t="s">
        <v>19</v>
      </c>
      <c r="M222" s="8" t="s">
        <v>32</v>
      </c>
      <c r="N222" s="9">
        <v>2846000</v>
      </c>
      <c r="O222" s="8" t="s">
        <v>20</v>
      </c>
      <c r="P222" s="8" t="s">
        <v>29</v>
      </c>
      <c r="Q222" s="8">
        <v>10.48</v>
      </c>
      <c r="R222" s="11">
        <v>43355</v>
      </c>
      <c r="S222" s="12">
        <f t="shared" si="8"/>
        <v>4</v>
      </c>
      <c r="T222" s="13">
        <f t="shared" si="9"/>
        <v>3</v>
      </c>
    </row>
    <row r="223" spans="1:20" x14ac:dyDescent="0.25">
      <c r="A223" s="8" t="s">
        <v>35</v>
      </c>
      <c r="B223" s="8">
        <v>95</v>
      </c>
      <c r="C223" s="8">
        <v>9</v>
      </c>
      <c r="D223" s="8">
        <v>2</v>
      </c>
      <c r="E223" s="9">
        <v>100000</v>
      </c>
      <c r="F223" s="10">
        <v>9500000</v>
      </c>
      <c r="G223" s="8" t="s">
        <v>20</v>
      </c>
      <c r="H223" s="8" t="s">
        <v>20</v>
      </c>
      <c r="I223" s="8" t="s">
        <v>20</v>
      </c>
      <c r="J223" s="8" t="s">
        <v>19</v>
      </c>
      <c r="K223" s="8" t="s">
        <v>19</v>
      </c>
      <c r="L223" s="8" t="s">
        <v>19</v>
      </c>
      <c r="M223" s="8" t="s">
        <v>32</v>
      </c>
      <c r="N223" s="9">
        <v>10925000</v>
      </c>
      <c r="O223" s="8" t="s">
        <v>20</v>
      </c>
      <c r="P223" s="8" t="s">
        <v>22</v>
      </c>
      <c r="Q223" s="8">
        <v>2.04</v>
      </c>
      <c r="R223" s="11">
        <v>43651</v>
      </c>
      <c r="S223" s="12">
        <f t="shared" si="8"/>
        <v>7</v>
      </c>
      <c r="T223" s="13">
        <f t="shared" si="9"/>
        <v>4</v>
      </c>
    </row>
    <row r="224" spans="1:20" x14ac:dyDescent="0.25">
      <c r="A224" s="8" t="s">
        <v>26</v>
      </c>
      <c r="B224" s="8">
        <v>35</v>
      </c>
      <c r="C224" s="8">
        <v>9</v>
      </c>
      <c r="D224" s="8">
        <v>3</v>
      </c>
      <c r="E224" s="9">
        <v>120000</v>
      </c>
      <c r="F224" s="10">
        <v>4200000</v>
      </c>
      <c r="G224" s="8" t="s">
        <v>19</v>
      </c>
      <c r="H224" s="8" t="s">
        <v>19</v>
      </c>
      <c r="I224" s="8" t="s">
        <v>20</v>
      </c>
      <c r="J224" s="8" t="s">
        <v>20</v>
      </c>
      <c r="K224" s="8" t="s">
        <v>19</v>
      </c>
      <c r="L224" s="8" t="s">
        <v>19</v>
      </c>
      <c r="M224" s="8" t="s">
        <v>21</v>
      </c>
      <c r="N224" s="9">
        <v>4830000</v>
      </c>
      <c r="O224" s="8" t="s">
        <v>20</v>
      </c>
      <c r="P224" s="8" t="s">
        <v>25</v>
      </c>
      <c r="Q224" s="8">
        <v>5.42</v>
      </c>
      <c r="R224" s="11">
        <v>43590</v>
      </c>
      <c r="S224" s="12">
        <f t="shared" si="8"/>
        <v>6</v>
      </c>
      <c r="T224" s="13">
        <f t="shared" si="9"/>
        <v>3</v>
      </c>
    </row>
    <row r="225" spans="1:20" x14ac:dyDescent="0.25">
      <c r="A225" s="8" t="s">
        <v>33</v>
      </c>
      <c r="B225" s="8">
        <v>25</v>
      </c>
      <c r="C225" s="8">
        <v>6</v>
      </c>
      <c r="D225" s="8">
        <v>9</v>
      </c>
      <c r="E225" s="9">
        <v>105000</v>
      </c>
      <c r="F225" s="10">
        <v>2625000</v>
      </c>
      <c r="G225" s="8" t="s">
        <v>19</v>
      </c>
      <c r="H225" s="8" t="s">
        <v>20</v>
      </c>
      <c r="I225" s="8" t="s">
        <v>20</v>
      </c>
      <c r="J225" s="8" t="s">
        <v>20</v>
      </c>
      <c r="K225" s="8" t="s">
        <v>20</v>
      </c>
      <c r="L225" s="8" t="s">
        <v>19</v>
      </c>
      <c r="M225" s="8" t="s">
        <v>24</v>
      </c>
      <c r="N225" s="9">
        <v>3019000</v>
      </c>
      <c r="O225" s="8" t="s">
        <v>20</v>
      </c>
      <c r="P225" s="8" t="s">
        <v>22</v>
      </c>
      <c r="Q225" s="8">
        <v>5.36</v>
      </c>
      <c r="R225" s="11">
        <v>43629</v>
      </c>
      <c r="S225" s="12">
        <f t="shared" si="8"/>
        <v>4</v>
      </c>
      <c r="T225" s="13">
        <f t="shared" si="9"/>
        <v>3</v>
      </c>
    </row>
    <row r="226" spans="1:20" x14ac:dyDescent="0.25">
      <c r="A226" s="8" t="s">
        <v>37</v>
      </c>
      <c r="B226" s="8">
        <v>36</v>
      </c>
      <c r="C226" s="8">
        <v>6</v>
      </c>
      <c r="D226" s="8">
        <v>2</v>
      </c>
      <c r="E226" s="9">
        <v>90000</v>
      </c>
      <c r="F226" s="10">
        <v>3240000</v>
      </c>
      <c r="G226" s="8" t="s">
        <v>20</v>
      </c>
      <c r="H226" s="8" t="s">
        <v>20</v>
      </c>
      <c r="I226" s="8" t="s">
        <v>20</v>
      </c>
      <c r="J226" s="8" t="s">
        <v>19</v>
      </c>
      <c r="K226" s="8" t="s">
        <v>19</v>
      </c>
      <c r="L226" s="8" t="s">
        <v>19</v>
      </c>
      <c r="M226" s="8" t="s">
        <v>21</v>
      </c>
      <c r="N226" s="9">
        <v>3726000</v>
      </c>
      <c r="O226" s="8" t="s">
        <v>19</v>
      </c>
      <c r="P226" s="8" t="s">
        <v>22</v>
      </c>
      <c r="Q226" s="8">
        <v>4.3099999999999996</v>
      </c>
      <c r="R226" s="11">
        <v>43424</v>
      </c>
      <c r="S226" s="12">
        <f t="shared" si="8"/>
        <v>7</v>
      </c>
      <c r="T226" s="13">
        <f t="shared" si="9"/>
        <v>3</v>
      </c>
    </row>
    <row r="227" spans="1:20" x14ac:dyDescent="0.25">
      <c r="A227" s="8" t="s">
        <v>18</v>
      </c>
      <c r="B227" s="8">
        <v>62</v>
      </c>
      <c r="C227" s="8">
        <v>1</v>
      </c>
      <c r="D227" s="8">
        <v>1</v>
      </c>
      <c r="E227" s="9">
        <v>84000</v>
      </c>
      <c r="F227" s="10">
        <v>5208000</v>
      </c>
      <c r="G227" s="8" t="s">
        <v>20</v>
      </c>
      <c r="H227" s="8" t="s">
        <v>20</v>
      </c>
      <c r="I227" s="8" t="s">
        <v>19</v>
      </c>
      <c r="J227" s="8" t="s">
        <v>19</v>
      </c>
      <c r="K227" s="8" t="s">
        <v>19</v>
      </c>
      <c r="L227" s="8" t="s">
        <v>19</v>
      </c>
      <c r="M227" s="8" t="s">
        <v>32</v>
      </c>
      <c r="N227" s="9">
        <v>5989000</v>
      </c>
      <c r="O227" s="8" t="s">
        <v>20</v>
      </c>
      <c r="P227" s="8" t="s">
        <v>22</v>
      </c>
      <c r="Q227" s="8">
        <v>0.8</v>
      </c>
      <c r="R227" s="11">
        <v>43402</v>
      </c>
      <c r="S227" s="12">
        <f t="shared" si="8"/>
        <v>9</v>
      </c>
      <c r="T227" s="13">
        <f t="shared" si="9"/>
        <v>4</v>
      </c>
    </row>
    <row r="228" spans="1:20" x14ac:dyDescent="0.25">
      <c r="A228" s="8" t="s">
        <v>18</v>
      </c>
      <c r="B228" s="8">
        <v>54</v>
      </c>
      <c r="C228" s="8">
        <v>5</v>
      </c>
      <c r="D228" s="8">
        <v>6</v>
      </c>
      <c r="E228" s="9">
        <v>126000</v>
      </c>
      <c r="F228" s="10">
        <v>6804000</v>
      </c>
      <c r="G228" s="8" t="s">
        <v>20</v>
      </c>
      <c r="H228" s="8" t="s">
        <v>20</v>
      </c>
      <c r="I228" s="8" t="s">
        <v>20</v>
      </c>
      <c r="J228" s="8" t="s">
        <v>19</v>
      </c>
      <c r="K228" s="8" t="s">
        <v>20</v>
      </c>
      <c r="L228" s="8" t="s">
        <v>19</v>
      </c>
      <c r="M228" s="8" t="s">
        <v>24</v>
      </c>
      <c r="N228" s="9">
        <v>7825000</v>
      </c>
      <c r="O228" s="8" t="s">
        <v>20</v>
      </c>
      <c r="P228" s="8" t="s">
        <v>22</v>
      </c>
      <c r="Q228" s="8">
        <v>10.1</v>
      </c>
      <c r="R228" s="11">
        <v>43447</v>
      </c>
      <c r="S228" s="12">
        <f t="shared" si="8"/>
        <v>5</v>
      </c>
      <c r="T228" s="13">
        <f t="shared" si="9"/>
        <v>4</v>
      </c>
    </row>
    <row r="229" spans="1:20" x14ac:dyDescent="0.25">
      <c r="A229" s="8" t="s">
        <v>31</v>
      </c>
      <c r="B229" s="8">
        <v>37</v>
      </c>
      <c r="C229" s="8">
        <v>7</v>
      </c>
      <c r="D229" s="8">
        <v>7</v>
      </c>
      <c r="E229" s="9">
        <v>63000</v>
      </c>
      <c r="F229" s="10">
        <v>2331000</v>
      </c>
      <c r="G229" s="8" t="s">
        <v>20</v>
      </c>
      <c r="H229" s="8" t="s">
        <v>19</v>
      </c>
      <c r="I229" s="8" t="s">
        <v>20</v>
      </c>
      <c r="J229" s="8" t="s">
        <v>20</v>
      </c>
      <c r="K229" s="8" t="s">
        <v>19</v>
      </c>
      <c r="L229" s="8" t="s">
        <v>19</v>
      </c>
      <c r="M229" s="8" t="s">
        <v>24</v>
      </c>
      <c r="N229" s="9">
        <v>2681000</v>
      </c>
      <c r="O229" s="8" t="s">
        <v>20</v>
      </c>
      <c r="P229" s="8" t="s">
        <v>29</v>
      </c>
      <c r="Q229" s="8">
        <v>12.6</v>
      </c>
      <c r="R229" s="11">
        <v>43703</v>
      </c>
      <c r="S229" s="12">
        <f t="shared" si="8"/>
        <v>5</v>
      </c>
      <c r="T229" s="13">
        <f t="shared" si="9"/>
        <v>3</v>
      </c>
    </row>
    <row r="230" spans="1:20" x14ac:dyDescent="0.25">
      <c r="A230" s="8" t="s">
        <v>26</v>
      </c>
      <c r="B230" s="8">
        <v>56</v>
      </c>
      <c r="C230" s="8">
        <v>12</v>
      </c>
      <c r="D230" s="8">
        <v>4</v>
      </c>
      <c r="E230" s="9">
        <v>97500</v>
      </c>
      <c r="F230" s="10">
        <v>5460000</v>
      </c>
      <c r="G230" s="8" t="s">
        <v>20</v>
      </c>
      <c r="H230" s="8" t="s">
        <v>20</v>
      </c>
      <c r="I230" s="8" t="s">
        <v>20</v>
      </c>
      <c r="J230" s="8" t="s">
        <v>20</v>
      </c>
      <c r="K230" s="8" t="s">
        <v>19</v>
      </c>
      <c r="L230" s="8" t="s">
        <v>19</v>
      </c>
      <c r="M230" s="8" t="s">
        <v>27</v>
      </c>
      <c r="N230" s="9">
        <v>6279000</v>
      </c>
      <c r="O230" s="8" t="s">
        <v>20</v>
      </c>
      <c r="P230" s="8" t="s">
        <v>22</v>
      </c>
      <c r="Q230" s="8">
        <v>6.99</v>
      </c>
      <c r="R230" s="11">
        <v>43434</v>
      </c>
      <c r="S230" s="12">
        <f t="shared" si="8"/>
        <v>6</v>
      </c>
      <c r="T230" s="13">
        <f t="shared" si="9"/>
        <v>4</v>
      </c>
    </row>
    <row r="231" spans="1:20" x14ac:dyDescent="0.25">
      <c r="A231" s="8" t="s">
        <v>37</v>
      </c>
      <c r="B231" s="8">
        <v>25</v>
      </c>
      <c r="C231" s="8">
        <v>3</v>
      </c>
      <c r="D231" s="8">
        <v>6</v>
      </c>
      <c r="E231" s="9">
        <v>135000</v>
      </c>
      <c r="F231" s="10">
        <v>3375000</v>
      </c>
      <c r="G231" s="8" t="s">
        <v>19</v>
      </c>
      <c r="H231" s="8" t="s">
        <v>19</v>
      </c>
      <c r="I231" s="8" t="s">
        <v>20</v>
      </c>
      <c r="J231" s="8" t="s">
        <v>19</v>
      </c>
      <c r="K231" s="8" t="s">
        <v>19</v>
      </c>
      <c r="L231" s="8" t="s">
        <v>19</v>
      </c>
      <c r="M231" s="8" t="s">
        <v>24</v>
      </c>
      <c r="N231" s="9">
        <v>3881000</v>
      </c>
      <c r="O231" s="8" t="s">
        <v>19</v>
      </c>
      <c r="P231" s="8" t="s">
        <v>25</v>
      </c>
      <c r="Q231" s="8">
        <v>8.93</v>
      </c>
      <c r="R231" s="11">
        <v>43346</v>
      </c>
      <c r="S231" s="12">
        <f t="shared" si="8"/>
        <v>5</v>
      </c>
      <c r="T231" s="13">
        <f t="shared" si="9"/>
        <v>3</v>
      </c>
    </row>
    <row r="232" spans="1:20" x14ac:dyDescent="0.25">
      <c r="A232" s="8" t="s">
        <v>33</v>
      </c>
      <c r="B232" s="8">
        <v>22</v>
      </c>
      <c r="C232" s="8">
        <v>2</v>
      </c>
      <c r="D232" s="8">
        <v>4</v>
      </c>
      <c r="E232" s="9">
        <v>58500</v>
      </c>
      <c r="F232" s="10">
        <v>1287000</v>
      </c>
      <c r="G232" s="8" t="s">
        <v>20</v>
      </c>
      <c r="H232" s="8" t="s">
        <v>20</v>
      </c>
      <c r="I232" s="8" t="s">
        <v>19</v>
      </c>
      <c r="J232" s="8" t="s">
        <v>20</v>
      </c>
      <c r="K232" s="8" t="s">
        <v>20</v>
      </c>
      <c r="L232" s="8" t="s">
        <v>19</v>
      </c>
      <c r="M232" s="8" t="s">
        <v>21</v>
      </c>
      <c r="N232" s="9">
        <v>1480000</v>
      </c>
      <c r="O232" s="8" t="s">
        <v>20</v>
      </c>
      <c r="P232" s="8" t="s">
        <v>29</v>
      </c>
      <c r="Q232" s="8">
        <v>5.29</v>
      </c>
      <c r="R232" s="11">
        <v>43315</v>
      </c>
      <c r="S232" s="12">
        <f t="shared" si="8"/>
        <v>6</v>
      </c>
      <c r="T232" s="13">
        <f t="shared" si="9"/>
        <v>3</v>
      </c>
    </row>
    <row r="233" spans="1:20" x14ac:dyDescent="0.25">
      <c r="A233" s="8" t="s">
        <v>28</v>
      </c>
      <c r="B233" s="8">
        <v>72</v>
      </c>
      <c r="C233" s="8">
        <v>7</v>
      </c>
      <c r="D233" s="8">
        <v>6</v>
      </c>
      <c r="E233" s="9">
        <v>126000</v>
      </c>
      <c r="F233" s="10">
        <v>9072000</v>
      </c>
      <c r="G233" s="8"/>
      <c r="H233" s="8" t="s">
        <v>19</v>
      </c>
      <c r="I233" s="8"/>
      <c r="J233" s="8"/>
      <c r="K233" s="8" t="s">
        <v>20</v>
      </c>
      <c r="L233" s="8" t="s">
        <v>19</v>
      </c>
      <c r="M233" s="8" t="s">
        <v>24</v>
      </c>
      <c r="N233" s="9">
        <v>10433000</v>
      </c>
      <c r="O233" s="8" t="s">
        <v>20</v>
      </c>
      <c r="P233" s="8" t="s">
        <v>22</v>
      </c>
      <c r="Q233" s="8">
        <v>10.35</v>
      </c>
      <c r="R233" s="11">
        <v>43477</v>
      </c>
      <c r="S233" s="12">
        <f t="shared" si="8"/>
        <v>5</v>
      </c>
      <c r="T233" s="13">
        <f t="shared" si="9"/>
        <v>4</v>
      </c>
    </row>
    <row r="234" spans="1:20" x14ac:dyDescent="0.25">
      <c r="A234" s="8" t="s">
        <v>30</v>
      </c>
      <c r="B234" s="8">
        <v>46</v>
      </c>
      <c r="C234" s="8">
        <v>3</v>
      </c>
      <c r="D234" s="8">
        <v>6</v>
      </c>
      <c r="E234" s="9">
        <v>63000</v>
      </c>
      <c r="F234" s="10">
        <v>2898000</v>
      </c>
      <c r="G234" s="8" t="s">
        <v>19</v>
      </c>
      <c r="H234" s="8" t="s">
        <v>20</v>
      </c>
      <c r="I234" s="8" t="s">
        <v>19</v>
      </c>
      <c r="J234" s="8" t="s">
        <v>19</v>
      </c>
      <c r="K234" s="8" t="s">
        <v>19</v>
      </c>
      <c r="L234" s="8" t="s">
        <v>20</v>
      </c>
      <c r="M234" s="8" t="s">
        <v>32</v>
      </c>
      <c r="N234" s="9">
        <v>3333000</v>
      </c>
      <c r="O234" s="8" t="s">
        <v>19</v>
      </c>
      <c r="P234" s="8" t="s">
        <v>29</v>
      </c>
      <c r="Q234" s="8">
        <v>11.26</v>
      </c>
      <c r="R234" s="11">
        <v>43547</v>
      </c>
      <c r="S234" s="12">
        <f t="shared" si="8"/>
        <v>5</v>
      </c>
      <c r="T234" s="13">
        <f t="shared" si="9"/>
        <v>3</v>
      </c>
    </row>
    <row r="235" spans="1:20" x14ac:dyDescent="0.25">
      <c r="A235" s="8" t="s">
        <v>26</v>
      </c>
      <c r="B235" s="8">
        <v>41</v>
      </c>
      <c r="C235" s="8">
        <v>6</v>
      </c>
      <c r="D235" s="8">
        <v>3</v>
      </c>
      <c r="E235" s="9">
        <v>120000</v>
      </c>
      <c r="F235" s="10">
        <v>4920000</v>
      </c>
      <c r="G235" s="8" t="s">
        <v>20</v>
      </c>
      <c r="H235" s="8" t="s">
        <v>20</v>
      </c>
      <c r="I235" s="8" t="s">
        <v>20</v>
      </c>
      <c r="J235" s="8" t="s">
        <v>20</v>
      </c>
      <c r="K235" s="8" t="s">
        <v>20</v>
      </c>
      <c r="L235" s="8" t="s">
        <v>19</v>
      </c>
      <c r="M235" s="8" t="s">
        <v>27</v>
      </c>
      <c r="N235" s="9">
        <v>5658000</v>
      </c>
      <c r="O235" s="8" t="s">
        <v>20</v>
      </c>
      <c r="P235" s="8" t="s">
        <v>29</v>
      </c>
      <c r="Q235" s="8">
        <v>2.96</v>
      </c>
      <c r="R235" s="11">
        <v>43586</v>
      </c>
      <c r="S235" s="12">
        <f t="shared" si="8"/>
        <v>6</v>
      </c>
      <c r="T235" s="13">
        <f t="shared" si="9"/>
        <v>3</v>
      </c>
    </row>
    <row r="236" spans="1:20" x14ac:dyDescent="0.25">
      <c r="A236" s="8" t="s">
        <v>30</v>
      </c>
      <c r="B236" s="8">
        <v>109</v>
      </c>
      <c r="C236" s="8">
        <v>5</v>
      </c>
      <c r="D236" s="8">
        <v>6</v>
      </c>
      <c r="E236" s="9">
        <v>63000</v>
      </c>
      <c r="F236" s="10">
        <v>6867000</v>
      </c>
      <c r="G236" s="8" t="s">
        <v>19</v>
      </c>
      <c r="H236" s="8"/>
      <c r="I236" s="8"/>
      <c r="J236" s="8"/>
      <c r="K236" s="8" t="s">
        <v>20</v>
      </c>
      <c r="L236" s="8" t="s">
        <v>19</v>
      </c>
      <c r="M236" s="8" t="s">
        <v>24</v>
      </c>
      <c r="N236" s="9">
        <v>7897000</v>
      </c>
      <c r="O236" s="8" t="s">
        <v>19</v>
      </c>
      <c r="P236" s="8" t="s">
        <v>29</v>
      </c>
      <c r="Q236" s="8">
        <v>8.3699999999999992</v>
      </c>
      <c r="R236" s="11">
        <v>43388</v>
      </c>
      <c r="S236" s="12">
        <f t="shared" si="8"/>
        <v>5</v>
      </c>
      <c r="T236" s="13">
        <f t="shared" si="9"/>
        <v>5</v>
      </c>
    </row>
    <row r="237" spans="1:20" x14ac:dyDescent="0.25">
      <c r="A237" s="8" t="s">
        <v>30</v>
      </c>
      <c r="B237" s="8">
        <v>61</v>
      </c>
      <c r="C237" s="8">
        <v>8</v>
      </c>
      <c r="D237" s="8">
        <v>6</v>
      </c>
      <c r="E237" s="9">
        <v>81000</v>
      </c>
      <c r="F237" s="10">
        <v>4941000</v>
      </c>
      <c r="G237" s="8"/>
      <c r="H237" s="8" t="s">
        <v>19</v>
      </c>
      <c r="I237" s="8"/>
      <c r="J237" s="8" t="s">
        <v>19</v>
      </c>
      <c r="K237" s="8" t="s">
        <v>20</v>
      </c>
      <c r="L237" s="8"/>
      <c r="M237" s="8" t="s">
        <v>24</v>
      </c>
      <c r="N237" s="9">
        <v>5682000</v>
      </c>
      <c r="O237" s="8" t="s">
        <v>19</v>
      </c>
      <c r="P237" s="8" t="s">
        <v>22</v>
      </c>
      <c r="Q237" s="8">
        <v>6.78</v>
      </c>
      <c r="R237" s="11">
        <v>43277</v>
      </c>
      <c r="S237" s="12">
        <f t="shared" si="8"/>
        <v>5</v>
      </c>
      <c r="T237" s="13">
        <f t="shared" si="9"/>
        <v>4</v>
      </c>
    </row>
    <row r="238" spans="1:20" x14ac:dyDescent="0.25">
      <c r="A238" s="8" t="s">
        <v>35</v>
      </c>
      <c r="B238" s="8">
        <v>99</v>
      </c>
      <c r="C238" s="8">
        <v>1</v>
      </c>
      <c r="D238" s="8">
        <v>8</v>
      </c>
      <c r="E238" s="9">
        <v>76500</v>
      </c>
      <c r="F238" s="10">
        <v>7573500</v>
      </c>
      <c r="G238" s="8" t="s">
        <v>19</v>
      </c>
      <c r="H238" s="8" t="s">
        <v>20</v>
      </c>
      <c r="I238" s="8" t="s">
        <v>20</v>
      </c>
      <c r="J238" s="8" t="s">
        <v>20</v>
      </c>
      <c r="K238" s="8" t="s">
        <v>20</v>
      </c>
      <c r="L238" s="8" t="s">
        <v>19</v>
      </c>
      <c r="M238" s="8" t="s">
        <v>24</v>
      </c>
      <c r="N238" s="9">
        <v>8710000</v>
      </c>
      <c r="O238" s="8" t="s">
        <v>20</v>
      </c>
      <c r="P238" s="8" t="s">
        <v>29</v>
      </c>
      <c r="Q238" s="8">
        <v>11.26</v>
      </c>
      <c r="R238" s="11">
        <v>43631</v>
      </c>
      <c r="S238" s="12">
        <f t="shared" si="8"/>
        <v>4</v>
      </c>
      <c r="T238" s="13">
        <f t="shared" si="9"/>
        <v>4</v>
      </c>
    </row>
    <row r="239" spans="1:20" x14ac:dyDescent="0.25">
      <c r="A239" s="8" t="s">
        <v>37</v>
      </c>
      <c r="B239" s="8">
        <v>38</v>
      </c>
      <c r="C239" s="8">
        <v>6</v>
      </c>
      <c r="D239" s="8">
        <v>3</v>
      </c>
      <c r="E239" s="9">
        <v>112000</v>
      </c>
      <c r="F239" s="10">
        <v>4256000</v>
      </c>
      <c r="G239" s="8" t="s">
        <v>20</v>
      </c>
      <c r="H239" s="8" t="s">
        <v>19</v>
      </c>
      <c r="I239" s="8" t="s">
        <v>19</v>
      </c>
      <c r="J239" s="8" t="s">
        <v>20</v>
      </c>
      <c r="K239" s="8" t="s">
        <v>19</v>
      </c>
      <c r="L239" s="8" t="s">
        <v>19</v>
      </c>
      <c r="M239" s="8" t="s">
        <v>32</v>
      </c>
      <c r="N239" s="9">
        <v>4894000</v>
      </c>
      <c r="O239" s="8" t="s">
        <v>19</v>
      </c>
      <c r="P239" s="8" t="s">
        <v>29</v>
      </c>
      <c r="Q239" s="8">
        <v>5.29</v>
      </c>
      <c r="R239" s="11">
        <v>43689</v>
      </c>
      <c r="S239" s="12">
        <f t="shared" si="8"/>
        <v>6</v>
      </c>
      <c r="T239" s="13">
        <f t="shared" si="9"/>
        <v>3</v>
      </c>
    </row>
    <row r="240" spans="1:20" x14ac:dyDescent="0.25">
      <c r="A240" s="8" t="s">
        <v>34</v>
      </c>
      <c r="B240" s="8">
        <v>63</v>
      </c>
      <c r="C240" s="8">
        <v>4</v>
      </c>
      <c r="D240" s="8">
        <v>5</v>
      </c>
      <c r="E240" s="9">
        <v>91300</v>
      </c>
      <c r="F240" s="10">
        <v>5751900</v>
      </c>
      <c r="G240" s="8" t="s">
        <v>20</v>
      </c>
      <c r="H240" s="8" t="s">
        <v>20</v>
      </c>
      <c r="I240" s="8" t="s">
        <v>20</v>
      </c>
      <c r="J240" s="8" t="s">
        <v>20</v>
      </c>
      <c r="K240" s="8" t="s">
        <v>19</v>
      </c>
      <c r="L240" s="8" t="s">
        <v>19</v>
      </c>
      <c r="M240" s="8" t="s">
        <v>27</v>
      </c>
      <c r="N240" s="9">
        <v>6615000</v>
      </c>
      <c r="O240" s="8" t="s">
        <v>20</v>
      </c>
      <c r="P240" s="8" t="s">
        <v>29</v>
      </c>
      <c r="Q240" s="8">
        <v>7.21</v>
      </c>
      <c r="R240" s="11">
        <v>43531</v>
      </c>
      <c r="S240" s="12">
        <f t="shared" si="8"/>
        <v>6</v>
      </c>
      <c r="T240" s="13">
        <f t="shared" si="9"/>
        <v>4</v>
      </c>
    </row>
    <row r="241" spans="1:20" x14ac:dyDescent="0.25">
      <c r="A241" s="8" t="s">
        <v>33</v>
      </c>
      <c r="B241" s="8">
        <v>21</v>
      </c>
      <c r="C241" s="8">
        <v>8</v>
      </c>
      <c r="D241" s="8">
        <v>4</v>
      </c>
      <c r="E241" s="9">
        <v>58500</v>
      </c>
      <c r="F241" s="10">
        <v>1228500</v>
      </c>
      <c r="G241" s="8" t="s">
        <v>20</v>
      </c>
      <c r="H241" s="8" t="s">
        <v>19</v>
      </c>
      <c r="I241" s="8" t="s">
        <v>20</v>
      </c>
      <c r="J241" s="8" t="s">
        <v>20</v>
      </c>
      <c r="K241" s="8" t="s">
        <v>20</v>
      </c>
      <c r="L241" s="8" t="s">
        <v>19</v>
      </c>
      <c r="M241" s="8" t="s">
        <v>32</v>
      </c>
      <c r="N241" s="9">
        <v>1413000</v>
      </c>
      <c r="O241" s="8" t="s">
        <v>19</v>
      </c>
      <c r="P241" s="8" t="s">
        <v>25</v>
      </c>
      <c r="Q241" s="8">
        <v>5.48</v>
      </c>
      <c r="R241" s="11">
        <v>43554</v>
      </c>
      <c r="S241" s="12">
        <f t="shared" si="8"/>
        <v>6</v>
      </c>
      <c r="T241" s="13">
        <f t="shared" si="9"/>
        <v>3</v>
      </c>
    </row>
    <row r="242" spans="1:20" x14ac:dyDescent="0.25">
      <c r="A242" s="8" t="s">
        <v>23</v>
      </c>
      <c r="B242" s="8">
        <v>80</v>
      </c>
      <c r="C242" s="8">
        <v>1</v>
      </c>
      <c r="D242" s="8">
        <v>4</v>
      </c>
      <c r="E242" s="9">
        <v>65000</v>
      </c>
      <c r="F242" s="10">
        <v>5200000</v>
      </c>
      <c r="G242" s="8" t="s">
        <v>20</v>
      </c>
      <c r="H242" s="8" t="s">
        <v>20</v>
      </c>
      <c r="I242" s="8" t="s">
        <v>20</v>
      </c>
      <c r="J242" s="8" t="s">
        <v>20</v>
      </c>
      <c r="K242" s="8" t="s">
        <v>19</v>
      </c>
      <c r="L242" s="8" t="s">
        <v>19</v>
      </c>
      <c r="M242" s="8" t="s">
        <v>27</v>
      </c>
      <c r="N242" s="9">
        <v>5980000</v>
      </c>
      <c r="O242" s="8" t="s">
        <v>20</v>
      </c>
      <c r="P242" s="8" t="s">
        <v>29</v>
      </c>
      <c r="Q242" s="8">
        <v>9.61</v>
      </c>
      <c r="R242" s="11">
        <v>43546</v>
      </c>
      <c r="S242" s="12">
        <f t="shared" si="8"/>
        <v>6</v>
      </c>
      <c r="T242" s="13">
        <f t="shared" si="9"/>
        <v>4</v>
      </c>
    </row>
    <row r="243" spans="1:20" x14ac:dyDescent="0.25">
      <c r="A243" s="8" t="s">
        <v>34</v>
      </c>
      <c r="B243" s="8">
        <v>76</v>
      </c>
      <c r="C243" s="8">
        <v>3</v>
      </c>
      <c r="D243" s="8">
        <v>3</v>
      </c>
      <c r="E243" s="9">
        <v>96000</v>
      </c>
      <c r="F243" s="10">
        <v>7296000</v>
      </c>
      <c r="G243" s="8" t="s">
        <v>20</v>
      </c>
      <c r="H243" s="8" t="s">
        <v>19</v>
      </c>
      <c r="I243" s="8" t="s">
        <v>20</v>
      </c>
      <c r="J243" s="8" t="s">
        <v>20</v>
      </c>
      <c r="K243" s="8" t="s">
        <v>20</v>
      </c>
      <c r="L243" s="8" t="s">
        <v>20</v>
      </c>
      <c r="M243" s="8" t="s">
        <v>21</v>
      </c>
      <c r="N243" s="9">
        <v>8390000</v>
      </c>
      <c r="O243" s="8" t="s">
        <v>19</v>
      </c>
      <c r="P243" s="8" t="s">
        <v>29</v>
      </c>
      <c r="Q243" s="8">
        <v>6.02</v>
      </c>
      <c r="R243" s="11">
        <v>43266</v>
      </c>
      <c r="S243" s="12">
        <f t="shared" si="8"/>
        <v>6</v>
      </c>
      <c r="T243" s="13">
        <f t="shared" si="9"/>
        <v>4</v>
      </c>
    </row>
    <row r="244" spans="1:20" x14ac:dyDescent="0.25">
      <c r="A244" s="8" t="s">
        <v>28</v>
      </c>
      <c r="B244" s="8">
        <v>56</v>
      </c>
      <c r="C244" s="8">
        <v>8</v>
      </c>
      <c r="D244" s="8">
        <v>6</v>
      </c>
      <c r="E244" s="9">
        <v>135000</v>
      </c>
      <c r="F244" s="10">
        <v>7560000</v>
      </c>
      <c r="G244" s="8"/>
      <c r="H244" s="8"/>
      <c r="I244" s="8"/>
      <c r="J244" s="8"/>
      <c r="K244" s="8" t="s">
        <v>20</v>
      </c>
      <c r="L244" s="8" t="s">
        <v>19</v>
      </c>
      <c r="M244" s="8" t="s">
        <v>24</v>
      </c>
      <c r="N244" s="9">
        <v>8694000</v>
      </c>
      <c r="O244" s="8" t="s">
        <v>19</v>
      </c>
      <c r="P244" s="8" t="s">
        <v>25</v>
      </c>
      <c r="Q244" s="8">
        <v>12.57</v>
      </c>
      <c r="R244" s="11">
        <v>43566</v>
      </c>
      <c r="S244" s="12">
        <f t="shared" si="8"/>
        <v>5</v>
      </c>
      <c r="T244" s="13">
        <f t="shared" si="9"/>
        <v>4</v>
      </c>
    </row>
    <row r="245" spans="1:20" x14ac:dyDescent="0.25">
      <c r="A245" s="8" t="s">
        <v>37</v>
      </c>
      <c r="B245" s="8">
        <v>38</v>
      </c>
      <c r="C245" s="8">
        <v>4</v>
      </c>
      <c r="D245" s="8">
        <v>4</v>
      </c>
      <c r="E245" s="9">
        <v>71500</v>
      </c>
      <c r="F245" s="10">
        <v>2717000</v>
      </c>
      <c r="G245" s="8" t="s">
        <v>20</v>
      </c>
      <c r="H245" s="8" t="s">
        <v>20</v>
      </c>
      <c r="I245" s="8" t="s">
        <v>20</v>
      </c>
      <c r="J245" s="8" t="s">
        <v>20</v>
      </c>
      <c r="K245" s="8" t="s">
        <v>19</v>
      </c>
      <c r="L245" s="8" t="s">
        <v>20</v>
      </c>
      <c r="M245" s="8" t="s">
        <v>27</v>
      </c>
      <c r="N245" s="9">
        <v>3125000</v>
      </c>
      <c r="O245" s="8" t="s">
        <v>19</v>
      </c>
      <c r="P245" s="8" t="s">
        <v>29</v>
      </c>
      <c r="Q245" s="8">
        <v>9.7100000000000009</v>
      </c>
      <c r="R245" s="11">
        <v>43698</v>
      </c>
      <c r="S245" s="12">
        <f t="shared" si="8"/>
        <v>6</v>
      </c>
      <c r="T245" s="13">
        <f t="shared" si="9"/>
        <v>3</v>
      </c>
    </row>
    <row r="246" spans="1:20" x14ac:dyDescent="0.25">
      <c r="A246" s="8" t="s">
        <v>18</v>
      </c>
      <c r="B246" s="8">
        <v>64</v>
      </c>
      <c r="C246" s="8">
        <v>1</v>
      </c>
      <c r="D246" s="8">
        <v>6</v>
      </c>
      <c r="E246" s="9">
        <v>72000</v>
      </c>
      <c r="F246" s="10">
        <v>4608000</v>
      </c>
      <c r="G246" s="8" t="s">
        <v>20</v>
      </c>
      <c r="H246" s="8" t="s">
        <v>20</v>
      </c>
      <c r="I246" s="8" t="s">
        <v>20</v>
      </c>
      <c r="J246" s="8" t="s">
        <v>19</v>
      </c>
      <c r="K246" s="8" t="s">
        <v>20</v>
      </c>
      <c r="L246" s="8" t="s">
        <v>19</v>
      </c>
      <c r="M246" s="8" t="s">
        <v>27</v>
      </c>
      <c r="N246" s="9">
        <v>5299000</v>
      </c>
      <c r="O246" s="8" t="s">
        <v>20</v>
      </c>
      <c r="P246" s="8" t="s">
        <v>29</v>
      </c>
      <c r="Q246" s="8">
        <v>5.13</v>
      </c>
      <c r="R246" s="11">
        <v>43613</v>
      </c>
      <c r="S246" s="12">
        <f t="shared" si="8"/>
        <v>5</v>
      </c>
      <c r="T246" s="13">
        <f t="shared" si="9"/>
        <v>4</v>
      </c>
    </row>
    <row r="247" spans="1:20" x14ac:dyDescent="0.25">
      <c r="A247" s="8" t="s">
        <v>37</v>
      </c>
      <c r="B247" s="8">
        <v>31</v>
      </c>
      <c r="C247" s="8">
        <v>8</v>
      </c>
      <c r="D247" s="8">
        <v>8</v>
      </c>
      <c r="E247" s="9">
        <v>68000</v>
      </c>
      <c r="F247" s="10">
        <v>2108000</v>
      </c>
      <c r="G247" s="8" t="s">
        <v>20</v>
      </c>
      <c r="H247" s="8" t="s">
        <v>19</v>
      </c>
      <c r="I247" s="8" t="s">
        <v>20</v>
      </c>
      <c r="J247" s="8" t="s">
        <v>20</v>
      </c>
      <c r="K247" s="8" t="s">
        <v>20</v>
      </c>
      <c r="L247" s="8" t="s">
        <v>19</v>
      </c>
      <c r="M247" s="8" t="s">
        <v>24</v>
      </c>
      <c r="N247" s="9">
        <v>2424000</v>
      </c>
      <c r="O247" s="8" t="s">
        <v>19</v>
      </c>
      <c r="P247" s="8" t="s">
        <v>36</v>
      </c>
      <c r="Q247" s="8">
        <v>6.28</v>
      </c>
      <c r="R247" s="11">
        <v>43596</v>
      </c>
      <c r="S247" s="12">
        <f t="shared" si="8"/>
        <v>4</v>
      </c>
      <c r="T247" s="13">
        <f t="shared" si="9"/>
        <v>3</v>
      </c>
    </row>
    <row r="248" spans="1:20" x14ac:dyDescent="0.25">
      <c r="A248" s="8" t="s">
        <v>28</v>
      </c>
      <c r="B248" s="8">
        <v>53</v>
      </c>
      <c r="C248" s="8">
        <v>2</v>
      </c>
      <c r="D248" s="8">
        <v>6</v>
      </c>
      <c r="E248" s="9">
        <v>81000</v>
      </c>
      <c r="F248" s="10">
        <v>4293000</v>
      </c>
      <c r="G248" s="8"/>
      <c r="H248" s="8"/>
      <c r="I248" s="8"/>
      <c r="J248" s="8"/>
      <c r="K248" s="8" t="s">
        <v>19</v>
      </c>
      <c r="L248" s="8" t="s">
        <v>19</v>
      </c>
      <c r="M248" s="8" t="s">
        <v>32</v>
      </c>
      <c r="N248" s="9">
        <v>4937000</v>
      </c>
      <c r="O248" s="8" t="s">
        <v>19</v>
      </c>
      <c r="P248" s="8" t="s">
        <v>25</v>
      </c>
      <c r="Q248" s="8">
        <v>7.48</v>
      </c>
      <c r="R248" s="11">
        <v>43729</v>
      </c>
      <c r="S248" s="12">
        <f t="shared" si="8"/>
        <v>5</v>
      </c>
      <c r="T248" s="13">
        <f t="shared" si="9"/>
        <v>4</v>
      </c>
    </row>
    <row r="249" spans="1:20" x14ac:dyDescent="0.25">
      <c r="A249" s="8" t="s">
        <v>35</v>
      </c>
      <c r="B249" s="8">
        <v>120</v>
      </c>
      <c r="C249" s="8">
        <v>8</v>
      </c>
      <c r="D249" s="8">
        <v>10</v>
      </c>
      <c r="E249" s="9">
        <v>75000</v>
      </c>
      <c r="F249" s="10">
        <v>9000000</v>
      </c>
      <c r="G249" s="8" t="s">
        <v>20</v>
      </c>
      <c r="H249" s="8" t="s">
        <v>20</v>
      </c>
      <c r="I249" s="8" t="s">
        <v>20</v>
      </c>
      <c r="J249" s="8" t="s">
        <v>20</v>
      </c>
      <c r="K249" s="8" t="s">
        <v>20</v>
      </c>
      <c r="L249" s="8" t="s">
        <v>19</v>
      </c>
      <c r="M249" s="8" t="s">
        <v>27</v>
      </c>
      <c r="N249" s="9">
        <v>10350000</v>
      </c>
      <c r="O249" s="8" t="s">
        <v>19</v>
      </c>
      <c r="P249" s="8" t="s">
        <v>29</v>
      </c>
      <c r="Q249" s="8">
        <v>12.4</v>
      </c>
      <c r="R249" s="11">
        <v>43340</v>
      </c>
      <c r="S249" s="12">
        <f t="shared" si="8"/>
        <v>4</v>
      </c>
      <c r="T249" s="13">
        <f t="shared" si="9"/>
        <v>5</v>
      </c>
    </row>
    <row r="250" spans="1:20" x14ac:dyDescent="0.25">
      <c r="A250" s="8" t="s">
        <v>18</v>
      </c>
      <c r="B250" s="8">
        <v>43</v>
      </c>
      <c r="C250" s="8">
        <v>2</v>
      </c>
      <c r="D250" s="8">
        <v>5</v>
      </c>
      <c r="E250" s="9">
        <v>74700</v>
      </c>
      <c r="F250" s="10">
        <v>3212100</v>
      </c>
      <c r="G250" s="8" t="s">
        <v>20</v>
      </c>
      <c r="H250" s="8" t="s">
        <v>20</v>
      </c>
      <c r="I250" s="8" t="s">
        <v>19</v>
      </c>
      <c r="J250" s="8" t="s">
        <v>20</v>
      </c>
      <c r="K250" s="8" t="s">
        <v>20</v>
      </c>
      <c r="L250" s="8" t="s">
        <v>20</v>
      </c>
      <c r="M250" s="8" t="s">
        <v>24</v>
      </c>
      <c r="N250" s="9">
        <v>3694000</v>
      </c>
      <c r="O250" s="8" t="s">
        <v>20</v>
      </c>
      <c r="P250" s="8" t="s">
        <v>25</v>
      </c>
      <c r="Q250" s="8">
        <v>7.13</v>
      </c>
      <c r="R250" s="11">
        <v>43318</v>
      </c>
      <c r="S250" s="12">
        <f t="shared" si="8"/>
        <v>6</v>
      </c>
      <c r="T250" s="13">
        <f t="shared" si="9"/>
        <v>3</v>
      </c>
    </row>
    <row r="251" spans="1:20" x14ac:dyDescent="0.25">
      <c r="A251" s="8" t="s">
        <v>23</v>
      </c>
      <c r="B251" s="8">
        <v>86</v>
      </c>
      <c r="C251" s="8">
        <v>11</v>
      </c>
      <c r="D251" s="8">
        <v>8</v>
      </c>
      <c r="E251" s="9">
        <v>93500</v>
      </c>
      <c r="F251" s="10">
        <v>8041000</v>
      </c>
      <c r="G251" s="8" t="s">
        <v>20</v>
      </c>
      <c r="H251" s="8" t="s">
        <v>19</v>
      </c>
      <c r="I251" s="8" t="s">
        <v>20</v>
      </c>
      <c r="J251" s="8" t="s">
        <v>20</v>
      </c>
      <c r="K251" s="8" t="s">
        <v>19</v>
      </c>
      <c r="L251" s="8" t="s">
        <v>19</v>
      </c>
      <c r="M251" s="8" t="s">
        <v>32</v>
      </c>
      <c r="N251" s="9">
        <v>9247000</v>
      </c>
      <c r="O251" s="8" t="s">
        <v>19</v>
      </c>
      <c r="P251" s="8" t="s">
        <v>25</v>
      </c>
      <c r="Q251" s="8">
        <v>6.12</v>
      </c>
      <c r="R251" s="11">
        <v>43718</v>
      </c>
      <c r="S251" s="12">
        <f t="shared" si="8"/>
        <v>4</v>
      </c>
      <c r="T251" s="13">
        <f t="shared" si="9"/>
        <v>4</v>
      </c>
    </row>
    <row r="252" spans="1:20" x14ac:dyDescent="0.25">
      <c r="A252" s="8" t="s">
        <v>30</v>
      </c>
      <c r="B252" s="8">
        <v>44</v>
      </c>
      <c r="C252" s="8">
        <v>9</v>
      </c>
      <c r="D252" s="8">
        <v>5</v>
      </c>
      <c r="E252" s="9">
        <v>66400</v>
      </c>
      <c r="F252" s="10">
        <v>2921600</v>
      </c>
      <c r="G252" s="8" t="s">
        <v>19</v>
      </c>
      <c r="H252" s="8" t="s">
        <v>20</v>
      </c>
      <c r="I252" s="8" t="s">
        <v>20</v>
      </c>
      <c r="J252" s="8" t="s">
        <v>20</v>
      </c>
      <c r="K252" s="8" t="s">
        <v>19</v>
      </c>
      <c r="L252" s="8" t="s">
        <v>19</v>
      </c>
      <c r="M252" s="8" t="s">
        <v>24</v>
      </c>
      <c r="N252" s="9">
        <v>3360000</v>
      </c>
      <c r="O252" s="8" t="s">
        <v>19</v>
      </c>
      <c r="P252" s="8" t="s">
        <v>29</v>
      </c>
      <c r="Q252" s="8">
        <v>7.75</v>
      </c>
      <c r="R252" s="11">
        <v>43306</v>
      </c>
      <c r="S252" s="12">
        <f t="shared" si="8"/>
        <v>6</v>
      </c>
      <c r="T252" s="13">
        <f t="shared" si="9"/>
        <v>3</v>
      </c>
    </row>
    <row r="253" spans="1:20" x14ac:dyDescent="0.25">
      <c r="A253" s="8" t="s">
        <v>30</v>
      </c>
      <c r="B253" s="8">
        <v>35</v>
      </c>
      <c r="C253" s="8">
        <v>8</v>
      </c>
      <c r="D253" s="8">
        <v>4</v>
      </c>
      <c r="E253" s="9">
        <v>71500</v>
      </c>
      <c r="F253" s="10">
        <v>2502500</v>
      </c>
      <c r="G253" s="8" t="s">
        <v>19</v>
      </c>
      <c r="H253" s="8" t="s">
        <v>20</v>
      </c>
      <c r="I253" s="8" t="s">
        <v>20</v>
      </c>
      <c r="J253" s="8" t="s">
        <v>20</v>
      </c>
      <c r="K253" s="8" t="s">
        <v>20</v>
      </c>
      <c r="L253" s="8" t="s">
        <v>19</v>
      </c>
      <c r="M253" s="8" t="s">
        <v>21</v>
      </c>
      <c r="N253" s="9">
        <v>2878000</v>
      </c>
      <c r="O253" s="8" t="s">
        <v>19</v>
      </c>
      <c r="P253" s="8" t="s">
        <v>29</v>
      </c>
      <c r="Q253" s="8">
        <v>4.8499999999999996</v>
      </c>
      <c r="R253" s="11">
        <v>43416</v>
      </c>
      <c r="S253" s="12">
        <f t="shared" si="8"/>
        <v>6</v>
      </c>
      <c r="T253" s="13">
        <f t="shared" si="9"/>
        <v>3</v>
      </c>
    </row>
    <row r="254" spans="1:20" x14ac:dyDescent="0.25">
      <c r="A254" s="8" t="s">
        <v>31</v>
      </c>
      <c r="B254" s="8">
        <v>20</v>
      </c>
      <c r="C254" s="8">
        <v>7</v>
      </c>
      <c r="D254" s="8">
        <v>7</v>
      </c>
      <c r="E254" s="9">
        <v>72000</v>
      </c>
      <c r="F254" s="10">
        <v>1440000</v>
      </c>
      <c r="G254" s="8" t="s">
        <v>20</v>
      </c>
      <c r="H254" s="8" t="s">
        <v>20</v>
      </c>
      <c r="I254" s="8" t="s">
        <v>20</v>
      </c>
      <c r="J254" s="8" t="s">
        <v>20</v>
      </c>
      <c r="K254" s="8" t="s">
        <v>20</v>
      </c>
      <c r="L254" s="8" t="s">
        <v>19</v>
      </c>
      <c r="M254" s="8" t="s">
        <v>32</v>
      </c>
      <c r="N254" s="9">
        <v>1656000</v>
      </c>
      <c r="O254" s="8" t="s">
        <v>19</v>
      </c>
      <c r="P254" s="8" t="s">
        <v>25</v>
      </c>
      <c r="Q254" s="8">
        <v>7.09</v>
      </c>
      <c r="R254" s="11">
        <v>43432</v>
      </c>
      <c r="S254" s="12">
        <f t="shared" si="8"/>
        <v>5</v>
      </c>
      <c r="T254" s="13">
        <f t="shared" si="9"/>
        <v>3</v>
      </c>
    </row>
    <row r="255" spans="1:20" x14ac:dyDescent="0.25">
      <c r="A255" s="8" t="s">
        <v>23</v>
      </c>
      <c r="B255" s="8">
        <v>80</v>
      </c>
      <c r="C255" s="8">
        <v>9</v>
      </c>
      <c r="D255" s="8">
        <v>3</v>
      </c>
      <c r="E255" s="9">
        <v>56000</v>
      </c>
      <c r="F255" s="10">
        <v>4480000</v>
      </c>
      <c r="G255" s="8" t="s">
        <v>20</v>
      </c>
      <c r="H255" s="8" t="s">
        <v>20</v>
      </c>
      <c r="I255" s="8" t="s">
        <v>20</v>
      </c>
      <c r="J255" s="8" t="s">
        <v>19</v>
      </c>
      <c r="K255" s="8" t="s">
        <v>20</v>
      </c>
      <c r="L255" s="8" t="s">
        <v>19</v>
      </c>
      <c r="M255" s="8" t="s">
        <v>24</v>
      </c>
      <c r="N255" s="9">
        <v>5152000</v>
      </c>
      <c r="O255" s="8" t="s">
        <v>20</v>
      </c>
      <c r="P255" s="8" t="s">
        <v>25</v>
      </c>
      <c r="Q255" s="8">
        <v>6.67</v>
      </c>
      <c r="R255" s="11">
        <v>43729</v>
      </c>
      <c r="S255" s="12">
        <f t="shared" si="8"/>
        <v>6</v>
      </c>
      <c r="T255" s="13">
        <f t="shared" si="9"/>
        <v>4</v>
      </c>
    </row>
    <row r="256" spans="1:20" x14ac:dyDescent="0.25">
      <c r="A256" s="8" t="s">
        <v>28</v>
      </c>
      <c r="B256" s="8">
        <v>58</v>
      </c>
      <c r="C256" s="8">
        <v>2</v>
      </c>
      <c r="D256" s="8">
        <v>1</v>
      </c>
      <c r="E256" s="9">
        <v>132000</v>
      </c>
      <c r="F256" s="10">
        <v>7656000</v>
      </c>
      <c r="G256" s="8" t="s">
        <v>20</v>
      </c>
      <c r="H256" s="8" t="s">
        <v>19</v>
      </c>
      <c r="I256" s="8" t="s">
        <v>19</v>
      </c>
      <c r="J256" s="8" t="s">
        <v>20</v>
      </c>
      <c r="K256" s="8" t="s">
        <v>19</v>
      </c>
      <c r="L256" s="8" t="s">
        <v>20</v>
      </c>
      <c r="M256" s="8" t="s">
        <v>32</v>
      </c>
      <c r="N256" s="9">
        <v>8804000</v>
      </c>
      <c r="O256" s="8" t="s">
        <v>19</v>
      </c>
      <c r="P256" s="8" t="s">
        <v>22</v>
      </c>
      <c r="Q256" s="8">
        <v>1.3</v>
      </c>
      <c r="R256" s="11">
        <v>43442</v>
      </c>
      <c r="S256" s="12">
        <f t="shared" si="8"/>
        <v>9</v>
      </c>
      <c r="T256" s="13">
        <f t="shared" si="9"/>
        <v>4</v>
      </c>
    </row>
    <row r="257" spans="1:20" x14ac:dyDescent="0.25">
      <c r="A257" s="8" t="s">
        <v>28</v>
      </c>
      <c r="B257" s="8">
        <v>58</v>
      </c>
      <c r="C257" s="8">
        <v>4</v>
      </c>
      <c r="D257" s="8">
        <v>5</v>
      </c>
      <c r="E257" s="9">
        <v>124500</v>
      </c>
      <c r="F257" s="10">
        <v>7221000</v>
      </c>
      <c r="G257" s="8" t="s">
        <v>20</v>
      </c>
      <c r="H257" s="8" t="s">
        <v>19</v>
      </c>
      <c r="I257" s="8" t="s">
        <v>20</v>
      </c>
      <c r="J257" s="8" t="s">
        <v>20</v>
      </c>
      <c r="K257" s="8" t="s">
        <v>19</v>
      </c>
      <c r="L257" s="8" t="s">
        <v>19</v>
      </c>
      <c r="M257" s="8" t="s">
        <v>32</v>
      </c>
      <c r="N257" s="9">
        <v>8304000</v>
      </c>
      <c r="O257" s="8" t="s">
        <v>20</v>
      </c>
      <c r="P257" s="8" t="s">
        <v>36</v>
      </c>
      <c r="Q257" s="8">
        <v>5.88</v>
      </c>
      <c r="R257" s="11">
        <v>43649</v>
      </c>
      <c r="S257" s="12">
        <f t="shared" si="8"/>
        <v>6</v>
      </c>
      <c r="T257" s="13">
        <f t="shared" si="9"/>
        <v>4</v>
      </c>
    </row>
    <row r="258" spans="1:20" x14ac:dyDescent="0.25">
      <c r="A258" s="8" t="s">
        <v>37</v>
      </c>
      <c r="B258" s="8">
        <v>32</v>
      </c>
      <c r="C258" s="8">
        <v>0</v>
      </c>
      <c r="D258" s="8">
        <v>8</v>
      </c>
      <c r="E258" s="9">
        <v>68000</v>
      </c>
      <c r="F258" s="10">
        <v>2176000</v>
      </c>
      <c r="G258" s="8" t="s">
        <v>19</v>
      </c>
      <c r="H258" s="8" t="s">
        <v>20</v>
      </c>
      <c r="I258" s="8" t="s">
        <v>20</v>
      </c>
      <c r="J258" s="8" t="s">
        <v>20</v>
      </c>
      <c r="K258" s="8" t="s">
        <v>20</v>
      </c>
      <c r="L258" s="8" t="s">
        <v>19</v>
      </c>
      <c r="M258" s="8" t="s">
        <v>27</v>
      </c>
      <c r="N258" s="9">
        <v>2502000</v>
      </c>
      <c r="O258" s="8" t="s">
        <v>19</v>
      </c>
      <c r="P258" s="8" t="s">
        <v>36</v>
      </c>
      <c r="Q258" s="8">
        <v>5.15</v>
      </c>
      <c r="R258" s="11">
        <v>43436</v>
      </c>
      <c r="S258" s="12">
        <f t="shared" si="8"/>
        <v>4</v>
      </c>
      <c r="T258" s="13">
        <f t="shared" si="9"/>
        <v>3</v>
      </c>
    </row>
    <row r="259" spans="1:20" x14ac:dyDescent="0.25">
      <c r="A259" s="8" t="s">
        <v>28</v>
      </c>
      <c r="B259" s="8">
        <v>50</v>
      </c>
      <c r="C259" s="8">
        <v>10</v>
      </c>
      <c r="D259" s="8">
        <v>3</v>
      </c>
      <c r="E259" s="9">
        <v>72000</v>
      </c>
      <c r="F259" s="10">
        <v>3600000</v>
      </c>
      <c r="G259" s="8" t="s">
        <v>20</v>
      </c>
      <c r="H259" s="8" t="s">
        <v>20</v>
      </c>
      <c r="I259" s="8" t="s">
        <v>20</v>
      </c>
      <c r="J259" s="8" t="s">
        <v>20</v>
      </c>
      <c r="K259" s="8" t="s">
        <v>19</v>
      </c>
      <c r="L259" s="8" t="s">
        <v>19</v>
      </c>
      <c r="M259" s="8" t="s">
        <v>24</v>
      </c>
      <c r="N259" s="9">
        <v>4140000</v>
      </c>
      <c r="O259" s="8" t="s">
        <v>20</v>
      </c>
      <c r="P259" s="8" t="s">
        <v>22</v>
      </c>
      <c r="Q259" s="8">
        <v>2.38</v>
      </c>
      <c r="R259" s="11">
        <v>43709</v>
      </c>
      <c r="S259" s="12">
        <f t="shared" ref="S259:S263" si="10">VLOOKUP(D259,$Y$2:$Z$11,2,0)</f>
        <v>6</v>
      </c>
      <c r="T259" s="13">
        <f t="shared" ref="T259:T263" si="11">IF(B259&lt;=50,3,IF(B259&gt;100,5,4))</f>
        <v>3</v>
      </c>
    </row>
    <row r="260" spans="1:20" x14ac:dyDescent="0.25">
      <c r="A260" s="8" t="s">
        <v>18</v>
      </c>
      <c r="B260" s="8">
        <v>52</v>
      </c>
      <c r="C260" s="8">
        <v>10</v>
      </c>
      <c r="D260" s="8">
        <v>2</v>
      </c>
      <c r="E260" s="9">
        <v>120000</v>
      </c>
      <c r="F260" s="10">
        <v>6240000</v>
      </c>
      <c r="G260" s="8" t="s">
        <v>20</v>
      </c>
      <c r="H260" s="8" t="s">
        <v>20</v>
      </c>
      <c r="I260" s="8" t="s">
        <v>20</v>
      </c>
      <c r="J260" s="8" t="s">
        <v>20</v>
      </c>
      <c r="K260" s="8" t="s">
        <v>19</v>
      </c>
      <c r="L260" s="8" t="s">
        <v>19</v>
      </c>
      <c r="M260" s="8" t="s">
        <v>27</v>
      </c>
      <c r="N260" s="9">
        <v>7176000</v>
      </c>
      <c r="O260" s="8" t="s">
        <v>20</v>
      </c>
      <c r="P260" s="8" t="s">
        <v>22</v>
      </c>
      <c r="Q260" s="8">
        <v>2.41</v>
      </c>
      <c r="R260" s="11">
        <v>43348</v>
      </c>
      <c r="S260" s="12">
        <f t="shared" si="10"/>
        <v>7</v>
      </c>
      <c r="T260" s="13">
        <f t="shared" si="11"/>
        <v>4</v>
      </c>
    </row>
    <row r="261" spans="1:20" x14ac:dyDescent="0.25">
      <c r="A261" s="8" t="s">
        <v>31</v>
      </c>
      <c r="B261" s="8">
        <v>33</v>
      </c>
      <c r="C261" s="8">
        <v>5</v>
      </c>
      <c r="D261" s="8">
        <v>5</v>
      </c>
      <c r="E261" s="9">
        <v>74700</v>
      </c>
      <c r="F261" s="10">
        <v>2465100</v>
      </c>
      <c r="G261" s="8" t="s">
        <v>20</v>
      </c>
      <c r="H261" s="8" t="s">
        <v>20</v>
      </c>
      <c r="I261" s="8" t="s">
        <v>20</v>
      </c>
      <c r="J261" s="8" t="s">
        <v>20</v>
      </c>
      <c r="K261" s="8" t="s">
        <v>19</v>
      </c>
      <c r="L261" s="8" t="s">
        <v>19</v>
      </c>
      <c r="M261" s="8" t="s">
        <v>24</v>
      </c>
      <c r="N261" s="9">
        <v>2835000</v>
      </c>
      <c r="O261" s="8" t="s">
        <v>19</v>
      </c>
      <c r="P261" s="8" t="s">
        <v>29</v>
      </c>
      <c r="Q261" s="8">
        <v>9.11</v>
      </c>
      <c r="R261" s="11">
        <v>43264</v>
      </c>
      <c r="S261" s="12">
        <f t="shared" si="10"/>
        <v>6</v>
      </c>
      <c r="T261" s="13">
        <f t="shared" si="11"/>
        <v>3</v>
      </c>
    </row>
    <row r="262" spans="1:20" x14ac:dyDescent="0.25">
      <c r="A262" s="8" t="s">
        <v>23</v>
      </c>
      <c r="B262" s="8">
        <v>85</v>
      </c>
      <c r="C262" s="8">
        <v>0</v>
      </c>
      <c r="D262" s="8">
        <v>5</v>
      </c>
      <c r="E262" s="9">
        <v>124500</v>
      </c>
      <c r="F262" s="10">
        <v>10582500</v>
      </c>
      <c r="G262" s="8" t="s">
        <v>20</v>
      </c>
      <c r="H262" s="8" t="s">
        <v>20</v>
      </c>
      <c r="I262" s="8" t="s">
        <v>19</v>
      </c>
      <c r="J262" s="8" t="s">
        <v>20</v>
      </c>
      <c r="K262" s="8" t="s">
        <v>20</v>
      </c>
      <c r="L262" s="8" t="s">
        <v>19</v>
      </c>
      <c r="M262" s="8" t="s">
        <v>32</v>
      </c>
      <c r="N262" s="9">
        <v>12170000</v>
      </c>
      <c r="O262" s="8" t="s">
        <v>19</v>
      </c>
      <c r="P262" s="8" t="s">
        <v>25</v>
      </c>
      <c r="Q262" s="8">
        <v>5.79</v>
      </c>
      <c r="R262" s="11">
        <v>43669</v>
      </c>
      <c r="S262" s="12">
        <f t="shared" si="10"/>
        <v>6</v>
      </c>
      <c r="T262" s="13">
        <f t="shared" si="11"/>
        <v>4</v>
      </c>
    </row>
    <row r="263" spans="1:20" x14ac:dyDescent="0.25">
      <c r="A263" s="8" t="s">
        <v>34</v>
      </c>
      <c r="B263" s="8">
        <v>150</v>
      </c>
      <c r="C263" s="8">
        <v>2</v>
      </c>
      <c r="D263" s="8">
        <v>5</v>
      </c>
      <c r="E263" s="9">
        <v>66400</v>
      </c>
      <c r="F263" s="10">
        <v>9960000</v>
      </c>
      <c r="G263" s="8"/>
      <c r="H263" s="8"/>
      <c r="I263" s="8" t="s">
        <v>19</v>
      </c>
      <c r="J263" s="8" t="s">
        <v>19</v>
      </c>
      <c r="K263" s="8" t="s">
        <v>19</v>
      </c>
      <c r="L263" s="8" t="s">
        <v>19</v>
      </c>
      <c r="M263" s="8" t="s">
        <v>32</v>
      </c>
      <c r="N263" s="9">
        <v>11454000</v>
      </c>
      <c r="O263" s="8" t="s">
        <v>19</v>
      </c>
      <c r="P263" s="8" t="s">
        <v>22</v>
      </c>
      <c r="Q263" s="8">
        <v>9.42</v>
      </c>
      <c r="R263" s="11">
        <v>43395</v>
      </c>
      <c r="S263" s="12">
        <f t="shared" si="10"/>
        <v>6</v>
      </c>
      <c r="T263" s="13">
        <f t="shared" si="11"/>
        <v>5</v>
      </c>
    </row>
  </sheetData>
  <conditionalFormatting sqref="B2:T263">
    <cfRule type="expression" dxfId="0" priority="1">
      <formula>$N2&gt;10000000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42A4D4B63E7046A254E8CA4AF1AC7A" ma:contentTypeVersion="7" ma:contentTypeDescription="Vytvoří nový dokument" ma:contentTypeScope="" ma:versionID="c51f77d520319852188df8e3e16047d1">
  <xsd:schema xmlns:xsd="http://www.w3.org/2001/XMLSchema" xmlns:xs="http://www.w3.org/2001/XMLSchema" xmlns:p="http://schemas.microsoft.com/office/2006/metadata/properties" xmlns:ns3="c0d2aed0-0017-4dca-9228-3088f0150b9a" targetNamespace="http://schemas.microsoft.com/office/2006/metadata/properties" ma:root="true" ma:fieldsID="ce9e723a2e5bacc31e8b57ed10de91f6" ns3:_="">
    <xsd:import namespace="c0d2aed0-0017-4dca-9228-3088f0150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2aed0-0017-4dca-9228-3088f0150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7BA31B-882B-4359-A57A-E17CD2FA28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05E34C-00FD-4DB6-81B0-FE4C1BAAA620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c0d2aed0-0017-4dca-9228-3088f0150b9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A914FB8-6E43-4CCB-A3F0-DD8ADD5DF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d2aed0-0017-4dca-9228-3088f0150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Byty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Lorenc</dc:creator>
  <cp:lastModifiedBy>Daniel Pfeifer</cp:lastModifiedBy>
  <dcterms:created xsi:type="dcterms:W3CDTF">2019-10-21T09:08:47Z</dcterms:created>
  <dcterms:modified xsi:type="dcterms:W3CDTF">2019-11-25T20:59:46Z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0x0101001642A4D4B63E7046A254E8CA4AF1AC7A</vt:lpwstr>
  </property>
</Properties>
</file>